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710" windowWidth="14835" windowHeight="7695" activeTab="4"/>
  </bookViews>
  <sheets>
    <sheet name="РИК 83" sheetId="53" r:id="rId1"/>
    <sheet name="Приложение к РИК-83" sheetId="62" r:id="rId2"/>
    <sheet name="Динамика" sheetId="63" r:id="rId3"/>
    <sheet name="Образ квал" sheetId="32" r:id="rId4"/>
    <sheet name="Стаж возраст" sheetId="30" r:id="rId5"/>
    <sheet name="По ква" sheetId="36" r:id="rId6"/>
    <sheet name="По и пе" sheetId="52" r:id="rId7"/>
    <sheet name="Движение" sheetId="29" r:id="rId8"/>
    <sheet name="Непрофиль" sheetId="22" r:id="rId9"/>
    <sheet name="Руки - совместители" sheetId="40" r:id="rId10"/>
    <sheet name="Мол спец" sheetId="37" r:id="rId11"/>
    <sheet name="Прибытие мол спец" sheetId="41" r:id="rId12"/>
    <sheet name="Педнагрузка" sheetId="54" r:id="rId13"/>
    <sheet name="Педнагрузка учителя" sheetId="55" r:id="rId14"/>
    <sheet name="Педнагрузка директора" sheetId="56" r:id="rId15"/>
    <sheet name="Педнагрузка замдиректора" sheetId="57" r:id="rId16"/>
    <sheet name="Аттест пед должности" sheetId="58" r:id="rId17"/>
    <sheet name="Всего аттестовано" sheetId="61" r:id="rId18"/>
    <sheet name="Аттест прогноз" sheetId="59" r:id="rId19"/>
  </sheets>
  <externalReferences>
    <externalReference r:id="rId20"/>
  </externalReferences>
  <definedNames>
    <definedName name="_xlnm._FilterDatabase" localSheetId="8" hidden="1">Непрофиль!$A$3:$L$10</definedName>
  </definedNames>
  <calcPr calcId="152511"/>
</workbook>
</file>

<file path=xl/calcChain.xml><?xml version="1.0" encoding="utf-8"?>
<calcChain xmlns="http://schemas.openxmlformats.org/spreadsheetml/2006/main">
  <c r="C27" i="54" l="1"/>
  <c r="CT7" i="55"/>
  <c r="CO7" i="55"/>
  <c r="CJ7" i="55"/>
  <c r="CE7" i="55"/>
  <c r="BZ7" i="55"/>
  <c r="BU7" i="55"/>
  <c r="BP7" i="55"/>
  <c r="BF7" i="55"/>
  <c r="BA7" i="55"/>
  <c r="AV7" i="55"/>
  <c r="AQ7" i="55"/>
  <c r="AL7" i="55"/>
  <c r="AG7" i="55"/>
  <c r="AB7" i="55"/>
  <c r="W7" i="55"/>
  <c r="R7" i="55"/>
  <c r="M7" i="55"/>
  <c r="H7" i="55"/>
  <c r="B32" i="40"/>
  <c r="C32" i="40"/>
  <c r="D32" i="40"/>
  <c r="E32" i="40"/>
  <c r="F32" i="40"/>
  <c r="G32" i="40"/>
  <c r="H32" i="40"/>
  <c r="I32" i="40"/>
  <c r="J32" i="40"/>
  <c r="K32" i="40"/>
  <c r="L32" i="40"/>
  <c r="M32" i="40"/>
  <c r="Y11" i="30"/>
  <c r="Z11" i="30"/>
  <c r="Y12" i="30"/>
  <c r="Z12" i="30"/>
  <c r="J25" i="62"/>
  <c r="I25" i="62"/>
  <c r="H25" i="62"/>
  <c r="G25" i="62"/>
  <c r="E25" i="62"/>
  <c r="D25" i="62"/>
  <c r="C25" i="62"/>
  <c r="J16" i="62"/>
  <c r="J26" i="62" s="1"/>
  <c r="I16" i="62"/>
  <c r="H16" i="62"/>
  <c r="H26" i="62" s="1"/>
  <c r="G16" i="62"/>
  <c r="E16" i="62"/>
  <c r="E26" i="62" s="1"/>
  <c r="D16" i="62"/>
  <c r="C16" i="62"/>
  <c r="C26" i="62" s="1"/>
  <c r="I46" i="58"/>
  <c r="I47" i="58"/>
  <c r="I45" i="58"/>
  <c r="D46" i="58"/>
  <c r="D47" i="58"/>
  <c r="D45" i="58"/>
  <c r="E44" i="58"/>
  <c r="F44" i="58"/>
  <c r="G44" i="58"/>
  <c r="J44" i="58"/>
  <c r="K44" i="58"/>
  <c r="L44" i="58"/>
  <c r="C44" i="58"/>
  <c r="I42" i="58"/>
  <c r="I41" i="58"/>
  <c r="D42" i="58"/>
  <c r="D41" i="58"/>
  <c r="E40" i="58"/>
  <c r="F40" i="58"/>
  <c r="G40" i="58"/>
  <c r="J40" i="58"/>
  <c r="K40" i="58"/>
  <c r="L40" i="58"/>
  <c r="C40" i="58"/>
  <c r="I12" i="58"/>
  <c r="I13" i="58"/>
  <c r="I14" i="58"/>
  <c r="I15" i="58"/>
  <c r="I16" i="58"/>
  <c r="I17" i="58"/>
  <c r="I18" i="58"/>
  <c r="I19" i="58"/>
  <c r="I20" i="58"/>
  <c r="I21" i="58"/>
  <c r="I22" i="58"/>
  <c r="I23" i="58"/>
  <c r="I24" i="58"/>
  <c r="I25" i="58"/>
  <c r="I26" i="58"/>
  <c r="I27" i="58"/>
  <c r="I28" i="58"/>
  <c r="I29" i="58"/>
  <c r="I30" i="58"/>
  <c r="I40" i="58" s="1"/>
  <c r="I31" i="58"/>
  <c r="I32" i="58"/>
  <c r="I33" i="58"/>
  <c r="I34" i="58"/>
  <c r="I35" i="58"/>
  <c r="I36" i="58"/>
  <c r="I37" i="58"/>
  <c r="I44" i="58" s="1"/>
  <c r="I11" i="58"/>
  <c r="I8" i="58"/>
  <c r="I7" i="58"/>
  <c r="D12" i="58"/>
  <c r="D13" i="58"/>
  <c r="D14" i="58"/>
  <c r="D15" i="58"/>
  <c r="D16" i="58"/>
  <c r="D17" i="58"/>
  <c r="D18" i="58"/>
  <c r="D19" i="58"/>
  <c r="D20" i="58"/>
  <c r="D21" i="58"/>
  <c r="D22" i="58"/>
  <c r="D23" i="58"/>
  <c r="D24" i="58"/>
  <c r="D25" i="58"/>
  <c r="D26" i="58"/>
  <c r="D27" i="58"/>
  <c r="D28" i="58"/>
  <c r="D29" i="58"/>
  <c r="D30" i="58"/>
  <c r="D40" i="58" s="1"/>
  <c r="D31" i="58"/>
  <c r="D32" i="58"/>
  <c r="D33" i="58"/>
  <c r="D34" i="58"/>
  <c r="D35" i="58"/>
  <c r="D36" i="58"/>
  <c r="D37" i="58"/>
  <c r="D44" i="58" s="1"/>
  <c r="D11" i="58"/>
  <c r="D8" i="58"/>
  <c r="D7" i="58"/>
  <c r="H12" i="58"/>
  <c r="H13" i="58"/>
  <c r="H14" i="58"/>
  <c r="H15" i="58"/>
  <c r="H16" i="58"/>
  <c r="H17" i="58"/>
  <c r="H18" i="58"/>
  <c r="H19" i="58"/>
  <c r="H20" i="58"/>
  <c r="H21" i="58"/>
  <c r="H22" i="58"/>
  <c r="H23" i="58"/>
  <c r="H24" i="58"/>
  <c r="H26" i="58"/>
  <c r="H27" i="58"/>
  <c r="H28" i="58"/>
  <c r="H29" i="58"/>
  <c r="H30" i="58"/>
  <c r="H40" i="58" s="1"/>
  <c r="H31" i="58"/>
  <c r="H32" i="58"/>
  <c r="H33" i="58"/>
  <c r="H34" i="58"/>
  <c r="H35" i="58"/>
  <c r="H36" i="58"/>
  <c r="H37" i="58"/>
  <c r="H44" i="58" s="1"/>
  <c r="H11" i="58"/>
  <c r="H8" i="58"/>
  <c r="H7" i="58"/>
  <c r="D26" i="62" l="1"/>
  <c r="G26" i="62"/>
  <c r="I26" i="62"/>
  <c r="C11" i="59"/>
  <c r="C12" i="59"/>
  <c r="C13" i="59"/>
  <c r="C14" i="59"/>
  <c r="C15" i="59"/>
  <c r="C16" i="59"/>
  <c r="C17" i="59"/>
  <c r="C18" i="59"/>
  <c r="C19" i="59"/>
  <c r="C20" i="59"/>
  <c r="C21" i="59"/>
  <c r="C22" i="59"/>
  <c r="C23" i="59"/>
  <c r="C24" i="59"/>
  <c r="C25" i="59"/>
  <c r="C26" i="59"/>
  <c r="C27" i="59"/>
  <c r="C28" i="59"/>
  <c r="C29" i="59"/>
  <c r="C39" i="59" s="1"/>
  <c r="C30" i="59"/>
  <c r="C31" i="59"/>
  <c r="C32" i="59"/>
  <c r="C33" i="59"/>
  <c r="C34" i="59"/>
  <c r="C35" i="59"/>
  <c r="C36" i="59"/>
  <c r="C43" i="59" s="1"/>
  <c r="C10" i="59"/>
  <c r="C7" i="59"/>
  <c r="C6" i="59"/>
  <c r="D8" i="57"/>
  <c r="D8" i="56"/>
  <c r="E4" i="54"/>
  <c r="D4" i="54"/>
  <c r="E6" i="54"/>
  <c r="D6" i="54"/>
  <c r="E10" i="54"/>
  <c r="D10" i="54"/>
  <c r="E12" i="54"/>
  <c r="D12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8" i="54"/>
  <c r="C29" i="54"/>
  <c r="C30" i="54"/>
  <c r="C31" i="54"/>
  <c r="C32" i="54"/>
  <c r="C33" i="54"/>
  <c r="C34" i="54"/>
  <c r="C35" i="54"/>
  <c r="C36" i="54"/>
  <c r="C37" i="54"/>
  <c r="C38" i="54"/>
  <c r="C39" i="54"/>
  <c r="C40" i="54"/>
  <c r="C14" i="54"/>
  <c r="C6" i="54"/>
  <c r="AP7" i="37"/>
  <c r="AQ7" i="37"/>
  <c r="AR7" i="37"/>
  <c r="AS7" i="37"/>
  <c r="AT7" i="37"/>
  <c r="AU7" i="37"/>
  <c r="AV7" i="37"/>
  <c r="AP9" i="37"/>
  <c r="AQ9" i="37"/>
  <c r="AR9" i="37"/>
  <c r="AS9" i="37"/>
  <c r="AT9" i="37"/>
  <c r="AV9" i="37"/>
  <c r="AP10" i="37"/>
  <c r="AQ10" i="37"/>
  <c r="AR10" i="37"/>
  <c r="AS10" i="37"/>
  <c r="AT10" i="37"/>
  <c r="AV10" i="37"/>
  <c r="AP11" i="37"/>
  <c r="AQ11" i="37"/>
  <c r="AR11" i="37"/>
  <c r="AS11" i="37"/>
  <c r="AT11" i="37"/>
  <c r="AV11" i="37"/>
  <c r="AP13" i="37"/>
  <c r="AQ13" i="37"/>
  <c r="AR13" i="37"/>
  <c r="AS13" i="37"/>
  <c r="AT13" i="37"/>
  <c r="AU13" i="37"/>
  <c r="AV13" i="37"/>
  <c r="AP15" i="37"/>
  <c r="AQ15" i="37"/>
  <c r="AR15" i="37"/>
  <c r="AS15" i="37"/>
  <c r="AT15" i="37"/>
  <c r="AU15" i="37"/>
  <c r="AV15" i="37"/>
  <c r="AP16" i="37"/>
  <c r="AQ16" i="37"/>
  <c r="AR16" i="37"/>
  <c r="AS16" i="37"/>
  <c r="AT16" i="37"/>
  <c r="AU16" i="37"/>
  <c r="AV16" i="37"/>
  <c r="AP17" i="37"/>
  <c r="AQ17" i="37"/>
  <c r="AR17" i="37"/>
  <c r="AS17" i="37"/>
  <c r="AT17" i="37"/>
  <c r="AU17" i="37"/>
  <c r="AV17" i="37"/>
  <c r="AP18" i="37"/>
  <c r="AQ18" i="37"/>
  <c r="AR18" i="37"/>
  <c r="AS18" i="37"/>
  <c r="AT18" i="37"/>
  <c r="AU18" i="37"/>
  <c r="AV18" i="37"/>
  <c r="AP19" i="37"/>
  <c r="AQ19" i="37"/>
  <c r="AR19" i="37"/>
  <c r="AS19" i="37"/>
  <c r="AT19" i="37"/>
  <c r="AU19" i="37"/>
  <c r="AV19" i="37"/>
  <c r="AP20" i="37"/>
  <c r="AQ20" i="37"/>
  <c r="AR20" i="37"/>
  <c r="AS20" i="37"/>
  <c r="AT20" i="37"/>
  <c r="AU20" i="37"/>
  <c r="AV20" i="37"/>
  <c r="AP21" i="37"/>
  <c r="AQ21" i="37"/>
  <c r="AR21" i="37"/>
  <c r="AS21" i="37"/>
  <c r="AT21" i="37"/>
  <c r="AU21" i="37"/>
  <c r="AV21" i="37"/>
  <c r="AP22" i="37"/>
  <c r="AQ22" i="37"/>
  <c r="AR22" i="37"/>
  <c r="AS22" i="37"/>
  <c r="AT22" i="37"/>
  <c r="AU22" i="37"/>
  <c r="AV22" i="37"/>
  <c r="AP23" i="37"/>
  <c r="AQ23" i="37"/>
  <c r="AR23" i="37"/>
  <c r="AS23" i="37"/>
  <c r="AT23" i="37"/>
  <c r="AU23" i="37"/>
  <c r="AV23" i="37"/>
  <c r="AP24" i="37"/>
  <c r="AQ24" i="37"/>
  <c r="AR24" i="37"/>
  <c r="AS24" i="37"/>
  <c r="AT24" i="37"/>
  <c r="AU24" i="37"/>
  <c r="AV24" i="37"/>
  <c r="AP25" i="37"/>
  <c r="AQ25" i="37"/>
  <c r="AR25" i="37"/>
  <c r="AS25" i="37"/>
  <c r="AT25" i="37"/>
  <c r="AU25" i="37"/>
  <c r="AV25" i="37"/>
  <c r="AP26" i="37"/>
  <c r="AQ26" i="37"/>
  <c r="AR26" i="37"/>
  <c r="AS26" i="37"/>
  <c r="AT26" i="37"/>
  <c r="AU26" i="37"/>
  <c r="AV26" i="37"/>
  <c r="AP27" i="37"/>
  <c r="AQ27" i="37"/>
  <c r="AR27" i="37"/>
  <c r="AS27" i="37"/>
  <c r="AT27" i="37"/>
  <c r="AU27" i="37"/>
  <c r="AV27" i="37"/>
  <c r="AP28" i="37"/>
  <c r="AQ28" i="37"/>
  <c r="AR28" i="37"/>
  <c r="AS28" i="37"/>
  <c r="AT28" i="37"/>
  <c r="AU28" i="37"/>
  <c r="AV28" i="37"/>
  <c r="AP29" i="37"/>
  <c r="AQ29" i="37"/>
  <c r="AR29" i="37"/>
  <c r="AS29" i="37"/>
  <c r="AT29" i="37"/>
  <c r="AU29" i="37"/>
  <c r="AV29" i="37"/>
  <c r="AP30" i="37"/>
  <c r="AQ30" i="37"/>
  <c r="AR30" i="37"/>
  <c r="AS30" i="37"/>
  <c r="AT30" i="37"/>
  <c r="AU30" i="37"/>
  <c r="AV30" i="37"/>
  <c r="AP31" i="37"/>
  <c r="AQ31" i="37"/>
  <c r="AR31" i="37"/>
  <c r="AS31" i="37"/>
  <c r="AT31" i="37"/>
  <c r="AU31" i="37"/>
  <c r="AV31" i="37"/>
  <c r="AP32" i="37"/>
  <c r="AQ32" i="37"/>
  <c r="AR32" i="37"/>
  <c r="AS32" i="37"/>
  <c r="AT32" i="37"/>
  <c r="AU32" i="37"/>
  <c r="AV32" i="37"/>
  <c r="AP33" i="37"/>
  <c r="AQ33" i="37"/>
  <c r="AR33" i="37"/>
  <c r="AS33" i="37"/>
  <c r="AT33" i="37"/>
  <c r="AU33" i="37"/>
  <c r="AV33" i="37"/>
  <c r="AP34" i="37"/>
  <c r="AQ34" i="37"/>
  <c r="AR34" i="37"/>
  <c r="AS34" i="37"/>
  <c r="AT34" i="37"/>
  <c r="AU34" i="37"/>
  <c r="AV34" i="37"/>
  <c r="AP35" i="37"/>
  <c r="AQ35" i="37"/>
  <c r="AR35" i="37"/>
  <c r="AS35" i="37"/>
  <c r="AT35" i="37"/>
  <c r="AU35" i="37"/>
  <c r="AV35" i="37"/>
  <c r="AP36" i="37"/>
  <c r="AQ36" i="37"/>
  <c r="AR36" i="37"/>
  <c r="AS36" i="37"/>
  <c r="AT36" i="37"/>
  <c r="AU36" i="37"/>
  <c r="AV36" i="37"/>
  <c r="AP37" i="37"/>
  <c r="AQ37" i="37"/>
  <c r="AR37" i="37"/>
  <c r="AS37" i="37"/>
  <c r="AT37" i="37"/>
  <c r="AU37" i="37"/>
  <c r="AV37" i="37"/>
  <c r="AP38" i="37"/>
  <c r="AQ38" i="37"/>
  <c r="AR38" i="37"/>
  <c r="AS38" i="37"/>
  <c r="AT38" i="37"/>
  <c r="AU38" i="37"/>
  <c r="AV38" i="37"/>
  <c r="AP39" i="37"/>
  <c r="AQ39" i="37"/>
  <c r="AR39" i="37"/>
  <c r="AS39" i="37"/>
  <c r="AT39" i="37"/>
  <c r="AU39" i="37"/>
  <c r="AV39" i="37"/>
  <c r="AP40" i="37"/>
  <c r="AQ40" i="37"/>
  <c r="AR40" i="37"/>
  <c r="AS40" i="37"/>
  <c r="AT40" i="37"/>
  <c r="AU40" i="37"/>
  <c r="AV40" i="37"/>
  <c r="AP41" i="37"/>
  <c r="AQ41" i="37"/>
  <c r="AR41" i="37"/>
  <c r="AS41" i="37"/>
  <c r="AT41" i="37"/>
  <c r="AU41" i="37"/>
  <c r="AV41" i="37"/>
  <c r="AP42" i="37"/>
  <c r="AQ42" i="37"/>
  <c r="AR42" i="37"/>
  <c r="AS42" i="37"/>
  <c r="AT42" i="37"/>
  <c r="AU42" i="37"/>
  <c r="AV42" i="37"/>
  <c r="D12" i="37"/>
  <c r="E12" i="37"/>
  <c r="F12" i="37"/>
  <c r="G12" i="37"/>
  <c r="H12" i="37"/>
  <c r="I12" i="37"/>
  <c r="J12" i="37"/>
  <c r="K12" i="37"/>
  <c r="L12" i="37"/>
  <c r="M12" i="37"/>
  <c r="N12" i="37"/>
  <c r="O12" i="37"/>
  <c r="P12" i="37"/>
  <c r="Q12" i="37"/>
  <c r="R12" i="37"/>
  <c r="S12" i="37"/>
  <c r="T12" i="37"/>
  <c r="U12" i="37"/>
  <c r="V12" i="37"/>
  <c r="W12" i="37"/>
  <c r="X12" i="37"/>
  <c r="Y12" i="37"/>
  <c r="Z12" i="37"/>
  <c r="AA12" i="37"/>
  <c r="AB12" i="37"/>
  <c r="AC12" i="37"/>
  <c r="AD12" i="37"/>
  <c r="AE12" i="37"/>
  <c r="AF12" i="37"/>
  <c r="AG12" i="37"/>
  <c r="AH12" i="37"/>
  <c r="AI12" i="37"/>
  <c r="AJ12" i="37"/>
  <c r="AK12" i="37"/>
  <c r="AL12" i="37"/>
  <c r="AM12" i="37"/>
  <c r="AN12" i="37"/>
  <c r="D14" i="37"/>
  <c r="E14" i="37"/>
  <c r="F14" i="37"/>
  <c r="G14" i="37"/>
  <c r="H14" i="37"/>
  <c r="I14" i="37"/>
  <c r="J14" i="37"/>
  <c r="K14" i="37"/>
  <c r="L14" i="37"/>
  <c r="M14" i="37"/>
  <c r="N14" i="37"/>
  <c r="O14" i="37"/>
  <c r="P14" i="37"/>
  <c r="Q14" i="37"/>
  <c r="R14" i="37"/>
  <c r="S14" i="37"/>
  <c r="T14" i="37"/>
  <c r="U14" i="37"/>
  <c r="V14" i="37"/>
  <c r="W14" i="37"/>
  <c r="X14" i="37"/>
  <c r="Y14" i="37"/>
  <c r="Z14" i="37"/>
  <c r="AA14" i="37"/>
  <c r="AB14" i="37"/>
  <c r="AC14" i="37"/>
  <c r="AD14" i="37"/>
  <c r="AE14" i="37"/>
  <c r="AF14" i="37"/>
  <c r="AG14" i="37"/>
  <c r="AH14" i="37"/>
  <c r="AI14" i="37"/>
  <c r="AJ14" i="37"/>
  <c r="AK14" i="37"/>
  <c r="AL14" i="37"/>
  <c r="AM14" i="37"/>
  <c r="AN14" i="37"/>
  <c r="C14" i="37"/>
  <c r="C12" i="37"/>
  <c r="AP12" i="37" s="1"/>
  <c r="D8" i="37"/>
  <c r="D6" i="37" s="1"/>
  <c r="E8" i="37"/>
  <c r="E6" i="37" s="1"/>
  <c r="F8" i="37"/>
  <c r="F6" i="37" s="1"/>
  <c r="G8" i="37"/>
  <c r="G6" i="37" s="1"/>
  <c r="H8" i="37"/>
  <c r="H6" i="37" s="1"/>
  <c r="I8" i="37"/>
  <c r="I6" i="37" s="1"/>
  <c r="J8" i="37"/>
  <c r="J6" i="37" s="1"/>
  <c r="K8" i="37"/>
  <c r="K6" i="37" s="1"/>
  <c r="L8" i="37"/>
  <c r="L6" i="37" s="1"/>
  <c r="M8" i="37"/>
  <c r="M6" i="37" s="1"/>
  <c r="N8" i="37"/>
  <c r="N6" i="37" s="1"/>
  <c r="O8" i="37"/>
  <c r="O6" i="37" s="1"/>
  <c r="P8" i="37"/>
  <c r="P6" i="37" s="1"/>
  <c r="Q8" i="37"/>
  <c r="Q6" i="37" s="1"/>
  <c r="R8" i="37"/>
  <c r="R6" i="37" s="1"/>
  <c r="S8" i="37"/>
  <c r="S6" i="37" s="1"/>
  <c r="T8" i="37"/>
  <c r="T6" i="37" s="1"/>
  <c r="U8" i="37"/>
  <c r="U6" i="37" s="1"/>
  <c r="V8" i="37"/>
  <c r="V6" i="37" s="1"/>
  <c r="W8" i="37"/>
  <c r="W6" i="37" s="1"/>
  <c r="X8" i="37"/>
  <c r="X6" i="37" s="1"/>
  <c r="Y8" i="37"/>
  <c r="Y6" i="37" s="1"/>
  <c r="Z8" i="37"/>
  <c r="Z6" i="37" s="1"/>
  <c r="AA8" i="37"/>
  <c r="AA6" i="37" s="1"/>
  <c r="AB8" i="37"/>
  <c r="AB6" i="37" s="1"/>
  <c r="AC8" i="37"/>
  <c r="AC6" i="37" s="1"/>
  <c r="AD8" i="37"/>
  <c r="AD6" i="37" s="1"/>
  <c r="AE8" i="37"/>
  <c r="AE6" i="37" s="1"/>
  <c r="AF8" i="37"/>
  <c r="AF6" i="37" s="1"/>
  <c r="AG8" i="37"/>
  <c r="AG6" i="37" s="1"/>
  <c r="AH8" i="37"/>
  <c r="AH6" i="37" s="1"/>
  <c r="AI8" i="37"/>
  <c r="AJ8" i="37"/>
  <c r="AJ6" i="37" s="1"/>
  <c r="AK8" i="37"/>
  <c r="AK6" i="37" s="1"/>
  <c r="AL8" i="37"/>
  <c r="AL6" i="37" s="1"/>
  <c r="AM8" i="37"/>
  <c r="AM6" i="37" s="1"/>
  <c r="AN8" i="37"/>
  <c r="AN6" i="37" s="1"/>
  <c r="C8" i="37"/>
  <c r="AQ8" i="37" s="1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15" i="29"/>
  <c r="C11" i="29"/>
  <c r="C10" i="29"/>
  <c r="L13" i="29"/>
  <c r="L12" i="29"/>
  <c r="L8" i="29"/>
  <c r="D6" i="52"/>
  <c r="E6" i="52"/>
  <c r="F6" i="52"/>
  <c r="G6" i="52"/>
  <c r="H6" i="52"/>
  <c r="I6" i="52"/>
  <c r="J6" i="52"/>
  <c r="C6" i="52"/>
  <c r="D11" i="52"/>
  <c r="E11" i="52"/>
  <c r="F11" i="52"/>
  <c r="G11" i="52"/>
  <c r="H11" i="52"/>
  <c r="I11" i="52"/>
  <c r="J11" i="52"/>
  <c r="D12" i="52"/>
  <c r="E12" i="52"/>
  <c r="F12" i="52"/>
  <c r="G12" i="52"/>
  <c r="H12" i="52"/>
  <c r="I12" i="52"/>
  <c r="J12" i="52"/>
  <c r="D5" i="52"/>
  <c r="F5" i="52"/>
  <c r="H5" i="52"/>
  <c r="I5" i="52"/>
  <c r="C12" i="52"/>
  <c r="C11" i="52"/>
  <c r="B41" i="52"/>
  <c r="B40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29" i="52"/>
  <c r="B30" i="52"/>
  <c r="B31" i="52"/>
  <c r="B32" i="52"/>
  <c r="B33" i="52"/>
  <c r="B34" i="52"/>
  <c r="B35" i="52"/>
  <c r="B36" i="52"/>
  <c r="B37" i="52"/>
  <c r="B38" i="52"/>
  <c r="B39" i="52"/>
  <c r="B13" i="52"/>
  <c r="B9" i="52"/>
  <c r="B10" i="52"/>
  <c r="B8" i="52"/>
  <c r="B7" i="52"/>
  <c r="AQ14" i="37" l="1"/>
  <c r="C12" i="54"/>
  <c r="J5" i="52"/>
  <c r="G5" i="52"/>
  <c r="E5" i="52"/>
  <c r="C5" i="52"/>
  <c r="AV8" i="37"/>
  <c r="AV12" i="37"/>
  <c r="AV14" i="37"/>
  <c r="C6" i="37"/>
  <c r="AU6" i="37" s="1"/>
  <c r="AI6" i="37"/>
  <c r="AV6" i="37" s="1"/>
  <c r="AT8" i="37"/>
  <c r="AR8" i="37"/>
  <c r="AP8" i="37"/>
  <c r="AU8" i="37"/>
  <c r="AS8" i="37"/>
  <c r="AR14" i="37"/>
  <c r="AQ6" i="37"/>
  <c r="AU14" i="37"/>
  <c r="AS14" i="37"/>
  <c r="AP14" i="37"/>
  <c r="AT12" i="37"/>
  <c r="AQ12" i="37"/>
  <c r="AR6" i="37"/>
  <c r="AR12" i="37"/>
  <c r="AP6" i="37"/>
  <c r="AS6" i="37"/>
  <c r="AT14" i="37"/>
  <c r="AU12" i="37"/>
  <c r="AS12" i="37"/>
  <c r="C10" i="54"/>
  <c r="C4" i="54" s="1"/>
  <c r="L6" i="29"/>
  <c r="B11" i="36"/>
  <c r="B12" i="36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10" i="36"/>
  <c r="B7" i="36"/>
  <c r="B6" i="36"/>
  <c r="AG42" i="30"/>
  <c r="AG43" i="30"/>
  <c r="AG18" i="30"/>
  <c r="AG19" i="30"/>
  <c r="AG20" i="30"/>
  <c r="AG21" i="30"/>
  <c r="AG22" i="30"/>
  <c r="AG23" i="30"/>
  <c r="AG24" i="30"/>
  <c r="AG25" i="30"/>
  <c r="AG26" i="30"/>
  <c r="AG27" i="30"/>
  <c r="AG28" i="30"/>
  <c r="AG29" i="30"/>
  <c r="AG30" i="30"/>
  <c r="AG31" i="30"/>
  <c r="AG32" i="30"/>
  <c r="AG33" i="30"/>
  <c r="AG34" i="30"/>
  <c r="AG35" i="30"/>
  <c r="AG36" i="30"/>
  <c r="AG37" i="30"/>
  <c r="AG38" i="30"/>
  <c r="AG39" i="30"/>
  <c r="AG40" i="30"/>
  <c r="AG41" i="30"/>
  <c r="AG17" i="30"/>
  <c r="AG12" i="30"/>
  <c r="AG11" i="30"/>
  <c r="Z17" i="30"/>
  <c r="Z18" i="30"/>
  <c r="Z19" i="30"/>
  <c r="Z20" i="30"/>
  <c r="Z21" i="30"/>
  <c r="Z22" i="30"/>
  <c r="Z23" i="30"/>
  <c r="Z24" i="30"/>
  <c r="Z25" i="30"/>
  <c r="Z26" i="30"/>
  <c r="Z27" i="30"/>
  <c r="Z28" i="30"/>
  <c r="Z29" i="30"/>
  <c r="Z30" i="30"/>
  <c r="Z31" i="30"/>
  <c r="Z32" i="30"/>
  <c r="Z33" i="30"/>
  <c r="Z34" i="30"/>
  <c r="Z35" i="30"/>
  <c r="Z36" i="30"/>
  <c r="Z37" i="30"/>
  <c r="Z38" i="30"/>
  <c r="Z39" i="30"/>
  <c r="Z40" i="30"/>
  <c r="Z41" i="30"/>
  <c r="Z42" i="30"/>
  <c r="Z43" i="30"/>
  <c r="Y43" i="30"/>
  <c r="Y18" i="30"/>
  <c r="Y19" i="30"/>
  <c r="Y20" i="30"/>
  <c r="Y21" i="30"/>
  <c r="Y22" i="30"/>
  <c r="Y23" i="30"/>
  <c r="Y24" i="30"/>
  <c r="Y25" i="30"/>
  <c r="Y26" i="30"/>
  <c r="Y27" i="30"/>
  <c r="Y28" i="30"/>
  <c r="Y29" i="30"/>
  <c r="Y30" i="30"/>
  <c r="Y31" i="30"/>
  <c r="Y32" i="30"/>
  <c r="Y33" i="30"/>
  <c r="Y34" i="30"/>
  <c r="Y35" i="30"/>
  <c r="Y36" i="30"/>
  <c r="Y37" i="30"/>
  <c r="Y38" i="30"/>
  <c r="Y39" i="30"/>
  <c r="Y40" i="30"/>
  <c r="Y41" i="30"/>
  <c r="Y42" i="30"/>
  <c r="Y17" i="30"/>
  <c r="AF18" i="30"/>
  <c r="AF19" i="30"/>
  <c r="AF20" i="30"/>
  <c r="AF21" i="30"/>
  <c r="AF22" i="30"/>
  <c r="AF23" i="30"/>
  <c r="AF24" i="30"/>
  <c r="AF25" i="30"/>
  <c r="AF26" i="30"/>
  <c r="AF27" i="30"/>
  <c r="AF28" i="30"/>
  <c r="AF29" i="30"/>
  <c r="AF30" i="30"/>
  <c r="AF31" i="30"/>
  <c r="AF32" i="30"/>
  <c r="AF33" i="30"/>
  <c r="AF34" i="30"/>
  <c r="AF35" i="30"/>
  <c r="AF36" i="30"/>
  <c r="AF37" i="30"/>
  <c r="AF38" i="30"/>
  <c r="AF39" i="30"/>
  <c r="AF40" i="30"/>
  <c r="AF41" i="30"/>
  <c r="AF42" i="30"/>
  <c r="AF43" i="30"/>
  <c r="AF17" i="30"/>
  <c r="AF12" i="30"/>
  <c r="AF11" i="30"/>
  <c r="AE18" i="30"/>
  <c r="AE19" i="30"/>
  <c r="AE20" i="30"/>
  <c r="AE21" i="30"/>
  <c r="AE22" i="30"/>
  <c r="AE23" i="30"/>
  <c r="AE24" i="30"/>
  <c r="AE25" i="30"/>
  <c r="AE26" i="30"/>
  <c r="AE27" i="30"/>
  <c r="AE28" i="30"/>
  <c r="AE29" i="30"/>
  <c r="AE30" i="30"/>
  <c r="AE31" i="30"/>
  <c r="AE32" i="30"/>
  <c r="AE33" i="30"/>
  <c r="AE34" i="30"/>
  <c r="AE35" i="30"/>
  <c r="AE36" i="30"/>
  <c r="AE37" i="30"/>
  <c r="AE38" i="30"/>
  <c r="AE39" i="30"/>
  <c r="AE40" i="30"/>
  <c r="AE41" i="30"/>
  <c r="AE42" i="30"/>
  <c r="AE43" i="30"/>
  <c r="AE17" i="30"/>
  <c r="AE12" i="30"/>
  <c r="AE11" i="30"/>
  <c r="O18" i="30"/>
  <c r="O19" i="30"/>
  <c r="O20" i="30"/>
  <c r="O21" i="30"/>
  <c r="O22" i="30"/>
  <c r="O23" i="30"/>
  <c r="O25" i="30"/>
  <c r="O26" i="30"/>
  <c r="O27" i="30"/>
  <c r="O28" i="30"/>
  <c r="O29" i="30"/>
  <c r="O30" i="30"/>
  <c r="O31" i="30"/>
  <c r="O32" i="30"/>
  <c r="O33" i="30"/>
  <c r="O34" i="30"/>
  <c r="O35" i="30"/>
  <c r="O36" i="30"/>
  <c r="O37" i="30"/>
  <c r="O38" i="30"/>
  <c r="O39" i="30"/>
  <c r="O40" i="30"/>
  <c r="O41" i="30"/>
  <c r="O42" i="30"/>
  <c r="O43" i="30"/>
  <c r="O17" i="30"/>
  <c r="O12" i="30"/>
  <c r="O11" i="30"/>
  <c r="AB10" i="30"/>
  <c r="AC10" i="30"/>
  <c r="AD10" i="30"/>
  <c r="AB14" i="30"/>
  <c r="AC14" i="30"/>
  <c r="AD14" i="30"/>
  <c r="D43" i="30"/>
  <c r="E43" i="30"/>
  <c r="D18" i="30"/>
  <c r="E18" i="30"/>
  <c r="D19" i="30"/>
  <c r="E19" i="30"/>
  <c r="D20" i="30"/>
  <c r="E20" i="30"/>
  <c r="D21" i="30"/>
  <c r="E21" i="30"/>
  <c r="D22" i="30"/>
  <c r="E22" i="30"/>
  <c r="D23" i="30"/>
  <c r="E23" i="30"/>
  <c r="D24" i="30"/>
  <c r="E24" i="30"/>
  <c r="D25" i="30"/>
  <c r="E25" i="30"/>
  <c r="D26" i="30"/>
  <c r="E26" i="30"/>
  <c r="D27" i="30"/>
  <c r="E27" i="30"/>
  <c r="D28" i="30"/>
  <c r="E28" i="30"/>
  <c r="D29" i="30"/>
  <c r="E29" i="30"/>
  <c r="D30" i="30"/>
  <c r="E30" i="30"/>
  <c r="D31" i="30"/>
  <c r="E31" i="30"/>
  <c r="D32" i="30"/>
  <c r="E32" i="30"/>
  <c r="D33" i="30"/>
  <c r="E33" i="30"/>
  <c r="D34" i="30"/>
  <c r="E34" i="30"/>
  <c r="D35" i="30"/>
  <c r="E35" i="30"/>
  <c r="D36" i="30"/>
  <c r="E36" i="30"/>
  <c r="D37" i="30"/>
  <c r="E37" i="30"/>
  <c r="D38" i="30"/>
  <c r="E38" i="30"/>
  <c r="D39" i="30"/>
  <c r="E39" i="30"/>
  <c r="D40" i="30"/>
  <c r="E40" i="30"/>
  <c r="D41" i="30"/>
  <c r="E41" i="30"/>
  <c r="D42" i="30"/>
  <c r="E42" i="30"/>
  <c r="D17" i="30"/>
  <c r="E17" i="30"/>
  <c r="D11" i="30"/>
  <c r="E11" i="30"/>
  <c r="D12" i="30"/>
  <c r="E12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36" i="30"/>
  <c r="C37" i="30"/>
  <c r="C38" i="30"/>
  <c r="C39" i="30"/>
  <c r="C40" i="30"/>
  <c r="C41" i="30"/>
  <c r="C42" i="30"/>
  <c r="C43" i="30"/>
  <c r="C17" i="30"/>
  <c r="C12" i="30"/>
  <c r="C11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17" i="30"/>
  <c r="B12" i="30"/>
  <c r="AC12" i="30" s="1"/>
  <c r="B11" i="30"/>
  <c r="AC11" i="30" s="1"/>
  <c r="AA17" i="32"/>
  <c r="AA36" i="32"/>
  <c r="AA18" i="32"/>
  <c r="AA19" i="32"/>
  <c r="AA20" i="32"/>
  <c r="AA21" i="32"/>
  <c r="AA22" i="32"/>
  <c r="AA23" i="32"/>
  <c r="AA24" i="32"/>
  <c r="AA25" i="32"/>
  <c r="AA26" i="32"/>
  <c r="AA27" i="32"/>
  <c r="AA28" i="32"/>
  <c r="AA29" i="32"/>
  <c r="AA30" i="32"/>
  <c r="AA31" i="32"/>
  <c r="AA32" i="32"/>
  <c r="AA33" i="32"/>
  <c r="AA34" i="32"/>
  <c r="AA35" i="32"/>
  <c r="AA37" i="32"/>
  <c r="AA38" i="32"/>
  <c r="AA39" i="32"/>
  <c r="AA40" i="32"/>
  <c r="AA41" i="32"/>
  <c r="AA42" i="32"/>
  <c r="AA16" i="32"/>
  <c r="H11" i="32"/>
  <c r="H10" i="32"/>
  <c r="G10" i="32"/>
  <c r="G11" i="32"/>
  <c r="F11" i="32"/>
  <c r="F10" i="32"/>
  <c r="K16" i="32"/>
  <c r="L16" i="32"/>
  <c r="K17" i="32"/>
  <c r="L17" i="32"/>
  <c r="K18" i="32"/>
  <c r="L18" i="32"/>
  <c r="K19" i="32"/>
  <c r="L19" i="32"/>
  <c r="K20" i="32"/>
  <c r="L20" i="32"/>
  <c r="K21" i="32"/>
  <c r="L21" i="32"/>
  <c r="K22" i="32"/>
  <c r="L22" i="32"/>
  <c r="K23" i="32"/>
  <c r="L23" i="32"/>
  <c r="K24" i="32"/>
  <c r="L24" i="32"/>
  <c r="K25" i="32"/>
  <c r="L25" i="32"/>
  <c r="K26" i="32"/>
  <c r="L26" i="32"/>
  <c r="K27" i="32"/>
  <c r="L27" i="32"/>
  <c r="K28" i="32"/>
  <c r="L28" i="32"/>
  <c r="K29" i="32"/>
  <c r="L29" i="32"/>
  <c r="K30" i="32"/>
  <c r="L30" i="32"/>
  <c r="K31" i="32"/>
  <c r="L31" i="32"/>
  <c r="K32" i="32"/>
  <c r="L32" i="32"/>
  <c r="K33" i="32"/>
  <c r="L33" i="32"/>
  <c r="K34" i="32"/>
  <c r="L34" i="32"/>
  <c r="K35" i="32"/>
  <c r="L35" i="32"/>
  <c r="K36" i="32"/>
  <c r="L36" i="32"/>
  <c r="K37" i="32"/>
  <c r="L37" i="32"/>
  <c r="K38" i="32"/>
  <c r="L38" i="32"/>
  <c r="K39" i="32"/>
  <c r="L39" i="32"/>
  <c r="K40" i="32"/>
  <c r="L40" i="32"/>
  <c r="K41" i="32"/>
  <c r="L41" i="32"/>
  <c r="K42" i="32"/>
  <c r="L42" i="32"/>
  <c r="J17" i="32"/>
  <c r="J18" i="32"/>
  <c r="J19" i="32"/>
  <c r="J20" i="32"/>
  <c r="J21" i="32"/>
  <c r="J22" i="32"/>
  <c r="J23" i="32"/>
  <c r="J24" i="32"/>
  <c r="J25" i="32"/>
  <c r="J26" i="32"/>
  <c r="J27" i="32"/>
  <c r="J28" i="32"/>
  <c r="J29" i="32"/>
  <c r="J30" i="32"/>
  <c r="J31" i="32"/>
  <c r="J32" i="32"/>
  <c r="J33" i="32"/>
  <c r="J34" i="32"/>
  <c r="J35" i="32"/>
  <c r="J36" i="32"/>
  <c r="J37" i="32"/>
  <c r="J38" i="32"/>
  <c r="J39" i="32"/>
  <c r="J40" i="32"/>
  <c r="J41" i="32"/>
  <c r="J42" i="32"/>
  <c r="J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16" i="32"/>
  <c r="D11" i="32"/>
  <c r="E11" i="32" s="1"/>
  <c r="Z11" i="32" s="1"/>
  <c r="D10" i="32"/>
  <c r="E10" i="32" s="1"/>
  <c r="Z10" i="32" s="1"/>
  <c r="C17" i="32"/>
  <c r="C18" i="32"/>
  <c r="C19" i="32"/>
  <c r="C20" i="32"/>
  <c r="C21" i="32"/>
  <c r="C22" i="32"/>
  <c r="C23" i="32"/>
  <c r="C24" i="32"/>
  <c r="Z24" i="32" s="1"/>
  <c r="C25" i="32"/>
  <c r="C26" i="32"/>
  <c r="C27" i="32"/>
  <c r="C28" i="32"/>
  <c r="Z28" i="32" s="1"/>
  <c r="C29" i="32"/>
  <c r="C30" i="32"/>
  <c r="C31" i="32"/>
  <c r="C32" i="32"/>
  <c r="C33" i="32"/>
  <c r="C34" i="32"/>
  <c r="Z34" i="32" s="1"/>
  <c r="C35" i="32"/>
  <c r="C36" i="32"/>
  <c r="C37" i="32"/>
  <c r="C38" i="32"/>
  <c r="Z38" i="32" s="1"/>
  <c r="C39" i="32"/>
  <c r="C40" i="32"/>
  <c r="Z40" i="32" s="1"/>
  <c r="C41" i="32"/>
  <c r="C42" i="32"/>
  <c r="C16" i="32"/>
  <c r="C11" i="32"/>
  <c r="C10" i="32"/>
  <c r="Z7" i="32"/>
  <c r="Z9" i="32"/>
  <c r="Z20" i="32"/>
  <c r="Z32" i="32"/>
  <c r="Z36" i="32"/>
  <c r="Z42" i="32"/>
  <c r="Y7" i="32"/>
  <c r="Y9" i="32"/>
  <c r="Z16" i="32" l="1"/>
  <c r="Z41" i="32"/>
  <c r="Z39" i="32"/>
  <c r="Z37" i="32"/>
  <c r="Z35" i="32"/>
  <c r="Z33" i="32"/>
  <c r="Z31" i="32"/>
  <c r="Z29" i="32"/>
  <c r="Z27" i="32"/>
  <c r="Z25" i="32"/>
  <c r="Z23" i="32"/>
  <c r="Z21" i="32"/>
  <c r="Z19" i="32"/>
  <c r="Z17" i="32"/>
  <c r="AT6" i="37"/>
  <c r="Z18" i="32"/>
  <c r="Z26" i="32"/>
  <c r="Z22" i="32"/>
  <c r="Y10" i="32"/>
  <c r="Z30" i="32"/>
  <c r="AB12" i="30"/>
  <c r="AB11" i="30"/>
  <c r="AD11" i="30"/>
  <c r="AD12" i="30"/>
  <c r="G9" i="59"/>
  <c r="G8" i="59" s="1"/>
  <c r="F9" i="59"/>
  <c r="F8" i="59" s="1"/>
  <c r="E9" i="59"/>
  <c r="E8" i="59" s="1"/>
  <c r="D9" i="59"/>
  <c r="D8" i="59" s="1"/>
  <c r="C9" i="59"/>
  <c r="C8" i="59" s="1"/>
  <c r="G5" i="59"/>
  <c r="F5" i="59"/>
  <c r="E5" i="59"/>
  <c r="D5" i="59"/>
  <c r="C5" i="59"/>
  <c r="L10" i="58"/>
  <c r="K10" i="58"/>
  <c r="J10" i="58"/>
  <c r="P7" i="61" s="1"/>
  <c r="I10" i="58"/>
  <c r="I9" i="58" s="1"/>
  <c r="H10" i="58"/>
  <c r="H9" i="58" s="1"/>
  <c r="G10" i="58"/>
  <c r="F10" i="58"/>
  <c r="E10" i="58"/>
  <c r="D10" i="58"/>
  <c r="D9" i="58" s="1"/>
  <c r="C10" i="58"/>
  <c r="C9" i="58" s="1"/>
  <c r="J9" i="58"/>
  <c r="O7" i="61" s="1"/>
  <c r="L6" i="58"/>
  <c r="K6" i="58"/>
  <c r="J6" i="58"/>
  <c r="I6" i="58"/>
  <c r="H6" i="58"/>
  <c r="G6" i="58"/>
  <c r="F6" i="58"/>
  <c r="E6" i="58"/>
  <c r="D6" i="58"/>
  <c r="C6" i="58"/>
  <c r="E9" i="58" l="1"/>
  <c r="D7" i="61" s="1"/>
  <c r="E7" i="61"/>
  <c r="L9" i="58"/>
  <c r="U7" i="61" s="1"/>
  <c r="V7" i="61"/>
  <c r="K9" i="58"/>
  <c r="W7" i="61" s="1"/>
  <c r="S7" i="61" s="1"/>
  <c r="N7" i="61" s="1"/>
  <c r="X7" i="61"/>
  <c r="T7" i="61" s="1"/>
  <c r="F4" i="59"/>
  <c r="E4" i="59"/>
  <c r="C5" i="58"/>
  <c r="F9" i="58"/>
  <c r="M7" i="61"/>
  <c r="G9" i="58"/>
  <c r="J7" i="61" s="1"/>
  <c r="K7" i="61"/>
  <c r="G5" i="58"/>
  <c r="J5" i="58"/>
  <c r="E5" i="58"/>
  <c r="I5" i="58"/>
  <c r="C4" i="59"/>
  <c r="G4" i="59"/>
  <c r="D4" i="59"/>
  <c r="D5" i="58"/>
  <c r="H5" i="58"/>
  <c r="L5" i="58"/>
  <c r="C13" i="29"/>
  <c r="C12" i="29" s="1"/>
  <c r="N13" i="29"/>
  <c r="N12" i="29" s="1"/>
  <c r="O13" i="29"/>
  <c r="O12" i="29" s="1"/>
  <c r="P13" i="29"/>
  <c r="P12" i="29" s="1"/>
  <c r="Q13" i="29"/>
  <c r="Q12" i="29" s="1"/>
  <c r="M13" i="29"/>
  <c r="M12" i="29" s="1"/>
  <c r="G13" i="29"/>
  <c r="G12" i="29" s="1"/>
  <c r="H13" i="29"/>
  <c r="H12" i="29" s="1"/>
  <c r="I13" i="29"/>
  <c r="I12" i="29" s="1"/>
  <c r="J13" i="29"/>
  <c r="J12" i="29" s="1"/>
  <c r="F13" i="29"/>
  <c r="F12" i="29" s="1"/>
  <c r="D13" i="29"/>
  <c r="D12" i="29" s="1"/>
  <c r="Q8" i="29"/>
  <c r="P8" i="29"/>
  <c r="O8" i="29"/>
  <c r="N8" i="29"/>
  <c r="M8" i="29"/>
  <c r="C8" i="29"/>
  <c r="D8" i="29"/>
  <c r="F8" i="29"/>
  <c r="G8" i="29"/>
  <c r="H8" i="29"/>
  <c r="I8" i="29"/>
  <c r="J8" i="29"/>
  <c r="E8" i="29"/>
  <c r="E6" i="29" s="1"/>
  <c r="S10" i="29"/>
  <c r="T10" i="29"/>
  <c r="S7" i="29"/>
  <c r="T7" i="29"/>
  <c r="S8" i="29"/>
  <c r="S9" i="29"/>
  <c r="T9" i="29"/>
  <c r="S11" i="29"/>
  <c r="T11" i="29"/>
  <c r="S14" i="29"/>
  <c r="T14" i="29"/>
  <c r="S15" i="29"/>
  <c r="T15" i="29"/>
  <c r="S16" i="29"/>
  <c r="T16" i="29"/>
  <c r="S17" i="29"/>
  <c r="T17" i="29"/>
  <c r="S18" i="29"/>
  <c r="T18" i="29"/>
  <c r="S19" i="29"/>
  <c r="T19" i="29"/>
  <c r="S20" i="29"/>
  <c r="T20" i="29"/>
  <c r="S21" i="29"/>
  <c r="T21" i="29"/>
  <c r="S22" i="29"/>
  <c r="T22" i="29"/>
  <c r="S23" i="29"/>
  <c r="T23" i="29"/>
  <c r="S24" i="29"/>
  <c r="T24" i="29"/>
  <c r="S25" i="29"/>
  <c r="T25" i="29"/>
  <c r="S26" i="29"/>
  <c r="T26" i="29"/>
  <c r="S27" i="29"/>
  <c r="T27" i="29"/>
  <c r="S28" i="29"/>
  <c r="T28" i="29"/>
  <c r="S29" i="29"/>
  <c r="T29" i="29"/>
  <c r="S30" i="29"/>
  <c r="T30" i="29"/>
  <c r="S31" i="29"/>
  <c r="T31" i="29"/>
  <c r="S32" i="29"/>
  <c r="T32" i="29"/>
  <c r="S33" i="29"/>
  <c r="T33" i="29"/>
  <c r="S34" i="29"/>
  <c r="T34" i="29"/>
  <c r="S35" i="29"/>
  <c r="T35" i="29"/>
  <c r="S36" i="29"/>
  <c r="T36" i="29"/>
  <c r="S37" i="29"/>
  <c r="T37" i="29"/>
  <c r="S38" i="29"/>
  <c r="T38" i="29"/>
  <c r="S39" i="29"/>
  <c r="T39" i="29"/>
  <c r="S40" i="29"/>
  <c r="T40" i="29"/>
  <c r="S41" i="29"/>
  <c r="T41" i="29"/>
  <c r="I6" i="29" l="1"/>
  <c r="G6" i="29"/>
  <c r="Q6" i="29"/>
  <c r="O6" i="29"/>
  <c r="D6" i="29"/>
  <c r="J6" i="29"/>
  <c r="H6" i="29"/>
  <c r="M6" i="29"/>
  <c r="P6" i="29"/>
  <c r="N6" i="29"/>
  <c r="K5" i="58"/>
  <c r="F5" i="58"/>
  <c r="L7" i="61"/>
  <c r="H7" i="61" s="1"/>
  <c r="C7" i="61" s="1"/>
  <c r="I7" i="61"/>
  <c r="F6" i="29"/>
  <c r="T12" i="29"/>
  <c r="S13" i="29"/>
  <c r="C6" i="29"/>
  <c r="S12" i="29"/>
  <c r="T13" i="29"/>
  <c r="T8" i="29"/>
  <c r="S6" i="36"/>
  <c r="T6" i="36"/>
  <c r="S7" i="36"/>
  <c r="T7" i="36"/>
  <c r="S10" i="36"/>
  <c r="T10" i="36"/>
  <c r="S11" i="36"/>
  <c r="T11" i="36"/>
  <c r="S12" i="36"/>
  <c r="T12" i="36"/>
  <c r="S13" i="36"/>
  <c r="T13" i="36"/>
  <c r="S14" i="36"/>
  <c r="T14" i="36"/>
  <c r="S15" i="36"/>
  <c r="T15" i="36"/>
  <c r="S16" i="36"/>
  <c r="T16" i="36"/>
  <c r="S17" i="36"/>
  <c r="T17" i="36"/>
  <c r="S18" i="36"/>
  <c r="T18" i="36"/>
  <c r="S19" i="36"/>
  <c r="T19" i="36"/>
  <c r="S20" i="36"/>
  <c r="T20" i="36"/>
  <c r="S21" i="36"/>
  <c r="T21" i="36"/>
  <c r="S22" i="36"/>
  <c r="T22" i="36"/>
  <c r="S23" i="36"/>
  <c r="T23" i="36"/>
  <c r="S24" i="36"/>
  <c r="T24" i="36"/>
  <c r="S25" i="36"/>
  <c r="T25" i="36"/>
  <c r="S26" i="36"/>
  <c r="T26" i="36"/>
  <c r="S27" i="36"/>
  <c r="T27" i="36"/>
  <c r="S28" i="36"/>
  <c r="T28" i="36"/>
  <c r="S29" i="36"/>
  <c r="T29" i="36"/>
  <c r="S30" i="36"/>
  <c r="T30" i="36"/>
  <c r="S31" i="36"/>
  <c r="T31" i="36"/>
  <c r="S32" i="36"/>
  <c r="T32" i="36"/>
  <c r="S33" i="36"/>
  <c r="T33" i="36"/>
  <c r="S34" i="36"/>
  <c r="T34" i="36"/>
  <c r="S35" i="36"/>
  <c r="T35" i="36"/>
  <c r="S36" i="36"/>
  <c r="T36" i="36"/>
  <c r="P10" i="36"/>
  <c r="Q10" i="36"/>
  <c r="R10" i="36"/>
  <c r="P11" i="36"/>
  <c r="Q11" i="36"/>
  <c r="R11" i="36"/>
  <c r="P12" i="36"/>
  <c r="Q12" i="36"/>
  <c r="R12" i="36"/>
  <c r="P13" i="36"/>
  <c r="Q13" i="36"/>
  <c r="R13" i="36"/>
  <c r="P14" i="36"/>
  <c r="Q14" i="36"/>
  <c r="R14" i="36"/>
  <c r="P15" i="36"/>
  <c r="Q15" i="36"/>
  <c r="R15" i="36"/>
  <c r="P16" i="36"/>
  <c r="Q16" i="36"/>
  <c r="R16" i="36"/>
  <c r="P17" i="36"/>
  <c r="Q17" i="36"/>
  <c r="R17" i="36"/>
  <c r="P18" i="36"/>
  <c r="Q18" i="36"/>
  <c r="R18" i="36"/>
  <c r="P19" i="36"/>
  <c r="Q19" i="36"/>
  <c r="R19" i="36"/>
  <c r="P20" i="36"/>
  <c r="Q20" i="36"/>
  <c r="R20" i="36"/>
  <c r="P21" i="36"/>
  <c r="Q21" i="36"/>
  <c r="R21" i="36"/>
  <c r="P22" i="36"/>
  <c r="Q22" i="36"/>
  <c r="R22" i="36"/>
  <c r="P23" i="36"/>
  <c r="Q23" i="36"/>
  <c r="R23" i="36"/>
  <c r="P24" i="36"/>
  <c r="Q24" i="36"/>
  <c r="R24" i="36"/>
  <c r="P25" i="36"/>
  <c r="Q25" i="36"/>
  <c r="R25" i="36"/>
  <c r="P26" i="36"/>
  <c r="Q26" i="36"/>
  <c r="R26" i="36"/>
  <c r="P27" i="36"/>
  <c r="Q27" i="36"/>
  <c r="R27" i="36"/>
  <c r="P28" i="36"/>
  <c r="Q28" i="36"/>
  <c r="R28" i="36"/>
  <c r="P29" i="36"/>
  <c r="Q29" i="36"/>
  <c r="R29" i="36"/>
  <c r="P30" i="36"/>
  <c r="Q30" i="36"/>
  <c r="R30" i="36"/>
  <c r="P31" i="36"/>
  <c r="Q31" i="36"/>
  <c r="R31" i="36"/>
  <c r="P32" i="36"/>
  <c r="Q32" i="36"/>
  <c r="R32" i="36"/>
  <c r="P33" i="36"/>
  <c r="Q33" i="36"/>
  <c r="R33" i="36"/>
  <c r="P34" i="36"/>
  <c r="Q34" i="36"/>
  <c r="R34" i="36"/>
  <c r="P35" i="36"/>
  <c r="Q35" i="36"/>
  <c r="R35" i="36"/>
  <c r="P36" i="36"/>
  <c r="Q36" i="36"/>
  <c r="R36" i="36"/>
  <c r="P6" i="36"/>
  <c r="Q6" i="36"/>
  <c r="R6" i="36"/>
  <c r="P7" i="36"/>
  <c r="Q7" i="36"/>
  <c r="R7" i="36"/>
  <c r="H9" i="36"/>
  <c r="H8" i="36" s="1"/>
  <c r="I9" i="36"/>
  <c r="I8" i="36" s="1"/>
  <c r="J9" i="36"/>
  <c r="J8" i="36" s="1"/>
  <c r="K9" i="36"/>
  <c r="K8" i="36" s="1"/>
  <c r="G9" i="36"/>
  <c r="G8" i="36" s="1"/>
  <c r="B9" i="36"/>
  <c r="B8" i="36" s="1"/>
  <c r="C5" i="36"/>
  <c r="D5" i="36"/>
  <c r="E5" i="36"/>
  <c r="F5" i="36"/>
  <c r="G5" i="36"/>
  <c r="H5" i="36"/>
  <c r="I5" i="36"/>
  <c r="J5" i="36"/>
  <c r="K5" i="36"/>
  <c r="B5" i="36"/>
  <c r="M6" i="36"/>
  <c r="N6" i="36"/>
  <c r="O6" i="36"/>
  <c r="M7" i="36"/>
  <c r="N7" i="36"/>
  <c r="O7" i="36"/>
  <c r="Y11" i="32"/>
  <c r="R8" i="32"/>
  <c r="R14" i="32"/>
  <c r="R12" i="32" s="1"/>
  <c r="S6" i="29" l="1"/>
  <c r="T6" i="29"/>
  <c r="M5" i="36"/>
  <c r="Q8" i="36"/>
  <c r="P5" i="36"/>
  <c r="R5" i="36"/>
  <c r="S5" i="36"/>
  <c r="T5" i="36"/>
  <c r="T9" i="36"/>
  <c r="R8" i="36"/>
  <c r="S9" i="36"/>
  <c r="T8" i="36"/>
  <c r="P9" i="36"/>
  <c r="S8" i="36"/>
  <c r="P8" i="36"/>
  <c r="R9" i="36"/>
  <c r="Q9" i="36"/>
  <c r="Q5" i="36"/>
  <c r="O5" i="36"/>
  <c r="N5" i="36"/>
  <c r="R6" i="32"/>
  <c r="CO28" i="57"/>
  <c r="CJ28" i="57"/>
  <c r="CE28" i="57"/>
  <c r="BZ28" i="57"/>
  <c r="BU28" i="57"/>
  <c r="BP28" i="57"/>
  <c r="BK28" i="57"/>
  <c r="BF28" i="57"/>
  <c r="BA28" i="57"/>
  <c r="AV28" i="57"/>
  <c r="AQ28" i="57"/>
  <c r="AL28" i="57"/>
  <c r="AG28" i="57"/>
  <c r="AB28" i="57"/>
  <c r="W28" i="57"/>
  <c r="R28" i="57"/>
  <c r="M28" i="57"/>
  <c r="H28" i="57"/>
  <c r="D28" i="57"/>
  <c r="CT27" i="57"/>
  <c r="E27" i="57" s="1"/>
  <c r="CQ27" i="57"/>
  <c r="CP27" i="57"/>
  <c r="CL27" i="57"/>
  <c r="CK27" i="57"/>
  <c r="CG27" i="57"/>
  <c r="CF27" i="57"/>
  <c r="CB27" i="57"/>
  <c r="CA27" i="57"/>
  <c r="BW27" i="57"/>
  <c r="BV27" i="57"/>
  <c r="BR27" i="57"/>
  <c r="BQ27" i="57"/>
  <c r="BM27" i="57"/>
  <c r="BL27" i="57"/>
  <c r="BH27" i="57"/>
  <c r="BG27" i="57"/>
  <c r="BC27" i="57"/>
  <c r="BB27" i="57"/>
  <c r="AX27" i="57"/>
  <c r="AW27" i="57"/>
  <c r="AS27" i="57"/>
  <c r="AR27" i="57"/>
  <c r="AN27" i="57"/>
  <c r="AM27" i="57"/>
  <c r="AI27" i="57"/>
  <c r="AH27" i="57"/>
  <c r="AD27" i="57"/>
  <c r="AC27" i="57"/>
  <c r="Y27" i="57"/>
  <c r="X27" i="57"/>
  <c r="T27" i="57"/>
  <c r="S27" i="57"/>
  <c r="O27" i="57"/>
  <c r="N27" i="57"/>
  <c r="J27" i="57"/>
  <c r="CV27" i="57" s="1"/>
  <c r="CS27" i="57" s="1"/>
  <c r="I27" i="57"/>
  <c r="CU27" i="57" s="1"/>
  <c r="CR27" i="57" s="1"/>
  <c r="CT26" i="57"/>
  <c r="E26" i="57" s="1"/>
  <c r="CQ26" i="57"/>
  <c r="CP26" i="57"/>
  <c r="CL26" i="57"/>
  <c r="CK26" i="57"/>
  <c r="CG26" i="57"/>
  <c r="CF26" i="57"/>
  <c r="CB26" i="57"/>
  <c r="CA26" i="57"/>
  <c r="BW26" i="57"/>
  <c r="BV26" i="57"/>
  <c r="BR26" i="57"/>
  <c r="BQ26" i="57"/>
  <c r="BM26" i="57"/>
  <c r="BL26" i="57"/>
  <c r="BH26" i="57"/>
  <c r="BG26" i="57"/>
  <c r="BC26" i="57"/>
  <c r="BB26" i="57"/>
  <c r="AX26" i="57"/>
  <c r="AW26" i="57"/>
  <c r="AS26" i="57"/>
  <c r="AR26" i="57"/>
  <c r="AN26" i="57"/>
  <c r="AM26" i="57"/>
  <c r="AI26" i="57"/>
  <c r="AH26" i="57"/>
  <c r="AD26" i="57"/>
  <c r="AC26" i="57"/>
  <c r="Y26" i="57"/>
  <c r="X26" i="57"/>
  <c r="T26" i="57"/>
  <c r="S26" i="57"/>
  <c r="O26" i="57"/>
  <c r="N26" i="57"/>
  <c r="J26" i="57"/>
  <c r="CV26" i="57" s="1"/>
  <c r="CS26" i="57" s="1"/>
  <c r="I26" i="57"/>
  <c r="CU26" i="57" s="1"/>
  <c r="CR26" i="57" s="1"/>
  <c r="CT25" i="57"/>
  <c r="E25" i="57" s="1"/>
  <c r="CQ25" i="57"/>
  <c r="CP25" i="57"/>
  <c r="CL25" i="57"/>
  <c r="CK25" i="57"/>
  <c r="CG25" i="57"/>
  <c r="CF25" i="57"/>
  <c r="CB25" i="57"/>
  <c r="CA25" i="57"/>
  <c r="BW25" i="57"/>
  <c r="BV25" i="57"/>
  <c r="BR25" i="57"/>
  <c r="BQ25" i="57"/>
  <c r="BM25" i="57"/>
  <c r="BL25" i="57"/>
  <c r="BH25" i="57"/>
  <c r="BG25" i="57"/>
  <c r="BC25" i="57"/>
  <c r="BB25" i="57"/>
  <c r="AX25" i="57"/>
  <c r="AW25" i="57"/>
  <c r="AS25" i="57"/>
  <c r="AR25" i="57"/>
  <c r="AN25" i="57"/>
  <c r="AM25" i="57"/>
  <c r="AI25" i="57"/>
  <c r="AH25" i="57"/>
  <c r="AD25" i="57"/>
  <c r="AC25" i="57"/>
  <c r="Y25" i="57"/>
  <c r="X25" i="57"/>
  <c r="T25" i="57"/>
  <c r="S25" i="57"/>
  <c r="O25" i="57"/>
  <c r="N25" i="57"/>
  <c r="J25" i="57"/>
  <c r="CV25" i="57" s="1"/>
  <c r="CS25" i="57" s="1"/>
  <c r="I25" i="57"/>
  <c r="CU25" i="57" s="1"/>
  <c r="CR25" i="57" s="1"/>
  <c r="CT24" i="57"/>
  <c r="E24" i="57" s="1"/>
  <c r="CQ24" i="57"/>
  <c r="CP24" i="57"/>
  <c r="CL24" i="57"/>
  <c r="CK24" i="57"/>
  <c r="CG24" i="57"/>
  <c r="CF24" i="57"/>
  <c r="CB24" i="57"/>
  <c r="CA24" i="57"/>
  <c r="BW24" i="57"/>
  <c r="BV24" i="57"/>
  <c r="BR24" i="57"/>
  <c r="BQ24" i="57"/>
  <c r="BM24" i="57"/>
  <c r="BL24" i="57"/>
  <c r="BH24" i="57"/>
  <c r="BG24" i="57"/>
  <c r="BC24" i="57"/>
  <c r="BB24" i="57"/>
  <c r="AX24" i="57"/>
  <c r="AW24" i="57"/>
  <c r="AS24" i="57"/>
  <c r="AR24" i="57"/>
  <c r="AN24" i="57"/>
  <c r="AM24" i="57"/>
  <c r="AI24" i="57"/>
  <c r="AH24" i="57"/>
  <c r="AD24" i="57"/>
  <c r="AC24" i="57"/>
  <c r="Y24" i="57"/>
  <c r="X24" i="57"/>
  <c r="T24" i="57"/>
  <c r="S24" i="57"/>
  <c r="O24" i="57"/>
  <c r="N24" i="57"/>
  <c r="J24" i="57"/>
  <c r="CV24" i="57" s="1"/>
  <c r="CS24" i="57" s="1"/>
  <c r="I24" i="57"/>
  <c r="CU24" i="57" s="1"/>
  <c r="CR24" i="57" s="1"/>
  <c r="CT23" i="57"/>
  <c r="E23" i="57" s="1"/>
  <c r="CQ23" i="57"/>
  <c r="CP23" i="57"/>
  <c r="CL23" i="57"/>
  <c r="CK23" i="57"/>
  <c r="CG23" i="57"/>
  <c r="CF23" i="57"/>
  <c r="CB23" i="57"/>
  <c r="CA23" i="57"/>
  <c r="BW23" i="57"/>
  <c r="BV23" i="57"/>
  <c r="BR23" i="57"/>
  <c r="BQ23" i="57"/>
  <c r="BM23" i="57"/>
  <c r="BL23" i="57"/>
  <c r="BH23" i="57"/>
  <c r="BG23" i="57"/>
  <c r="BC23" i="57"/>
  <c r="BB23" i="57"/>
  <c r="AX23" i="57"/>
  <c r="AW23" i="57"/>
  <c r="AS23" i="57"/>
  <c r="AR23" i="57"/>
  <c r="AN23" i="57"/>
  <c r="AM23" i="57"/>
  <c r="AI23" i="57"/>
  <c r="AH23" i="57"/>
  <c r="AD23" i="57"/>
  <c r="AC23" i="57"/>
  <c r="Y23" i="57"/>
  <c r="X23" i="57"/>
  <c r="T23" i="57"/>
  <c r="S23" i="57"/>
  <c r="O23" i="57"/>
  <c r="N23" i="57"/>
  <c r="J23" i="57"/>
  <c r="CV23" i="57" s="1"/>
  <c r="CS23" i="57" s="1"/>
  <c r="I23" i="57"/>
  <c r="CU23" i="57" s="1"/>
  <c r="CR23" i="57" s="1"/>
  <c r="CT22" i="57"/>
  <c r="E22" i="57" s="1"/>
  <c r="CQ22" i="57"/>
  <c r="CP22" i="57"/>
  <c r="CL22" i="57"/>
  <c r="CK22" i="57"/>
  <c r="CG22" i="57"/>
  <c r="CF22" i="57"/>
  <c r="CB22" i="57"/>
  <c r="CA22" i="57"/>
  <c r="BW22" i="57"/>
  <c r="BV22" i="57"/>
  <c r="BR22" i="57"/>
  <c r="BQ22" i="57"/>
  <c r="BM22" i="57"/>
  <c r="BL22" i="57"/>
  <c r="BH22" i="57"/>
  <c r="BG22" i="57"/>
  <c r="BC22" i="57"/>
  <c r="BB22" i="57"/>
  <c r="AX22" i="57"/>
  <c r="AW22" i="57"/>
  <c r="AS22" i="57"/>
  <c r="AR22" i="57"/>
  <c r="AN22" i="57"/>
  <c r="AM22" i="57"/>
  <c r="AI22" i="57"/>
  <c r="AH22" i="57"/>
  <c r="AD22" i="57"/>
  <c r="AC22" i="57"/>
  <c r="Y22" i="57"/>
  <c r="X22" i="57"/>
  <c r="T22" i="57"/>
  <c r="S22" i="57"/>
  <c r="O22" i="57"/>
  <c r="N22" i="57"/>
  <c r="J22" i="57"/>
  <c r="CV22" i="57" s="1"/>
  <c r="CS22" i="57" s="1"/>
  <c r="I22" i="57"/>
  <c r="CU22" i="57" s="1"/>
  <c r="CR22" i="57" s="1"/>
  <c r="CT21" i="57"/>
  <c r="E21" i="57" s="1"/>
  <c r="CQ21" i="57"/>
  <c r="CP21" i="57"/>
  <c r="CL21" i="57"/>
  <c r="CK21" i="57"/>
  <c r="CG21" i="57"/>
  <c r="CF21" i="57"/>
  <c r="CB21" i="57"/>
  <c r="CA21" i="57"/>
  <c r="BW21" i="57"/>
  <c r="BV21" i="57"/>
  <c r="BR21" i="57"/>
  <c r="BQ21" i="57"/>
  <c r="BM21" i="57"/>
  <c r="BL21" i="57"/>
  <c r="BH21" i="57"/>
  <c r="BG21" i="57"/>
  <c r="BC21" i="57"/>
  <c r="BB21" i="57"/>
  <c r="AX21" i="57"/>
  <c r="AW21" i="57"/>
  <c r="AS21" i="57"/>
  <c r="AR21" i="57"/>
  <c r="AN21" i="57"/>
  <c r="AM21" i="57"/>
  <c r="AI21" i="57"/>
  <c r="AH21" i="57"/>
  <c r="AD21" i="57"/>
  <c r="AC21" i="57"/>
  <c r="Y21" i="57"/>
  <c r="X21" i="57"/>
  <c r="T21" i="57"/>
  <c r="S21" i="57"/>
  <c r="O21" i="57"/>
  <c r="N21" i="57"/>
  <c r="J21" i="57"/>
  <c r="CV21" i="57" s="1"/>
  <c r="CS21" i="57" s="1"/>
  <c r="I21" i="57"/>
  <c r="CU21" i="57" s="1"/>
  <c r="CR21" i="57" s="1"/>
  <c r="CT20" i="57"/>
  <c r="E20" i="57" s="1"/>
  <c r="CQ20" i="57"/>
  <c r="CP20" i="57"/>
  <c r="CL20" i="57"/>
  <c r="CK20" i="57"/>
  <c r="CG20" i="57"/>
  <c r="CF20" i="57"/>
  <c r="CB20" i="57"/>
  <c r="CA20" i="57"/>
  <c r="BW20" i="57"/>
  <c r="BV20" i="57"/>
  <c r="BR20" i="57"/>
  <c r="BQ20" i="57"/>
  <c r="BM20" i="57"/>
  <c r="BL20" i="57"/>
  <c r="BH20" i="57"/>
  <c r="BG20" i="57"/>
  <c r="BC20" i="57"/>
  <c r="BB20" i="57"/>
  <c r="AX20" i="57"/>
  <c r="AW20" i="57"/>
  <c r="AS20" i="57"/>
  <c r="AR20" i="57"/>
  <c r="AN20" i="57"/>
  <c r="AM20" i="57"/>
  <c r="AI20" i="57"/>
  <c r="AH20" i="57"/>
  <c r="AD20" i="57"/>
  <c r="AC20" i="57"/>
  <c r="Y20" i="57"/>
  <c r="X20" i="57"/>
  <c r="T20" i="57"/>
  <c r="S20" i="57"/>
  <c r="O20" i="57"/>
  <c r="N20" i="57"/>
  <c r="J20" i="57"/>
  <c r="CV20" i="57" s="1"/>
  <c r="CS20" i="57" s="1"/>
  <c r="I20" i="57"/>
  <c r="CU20" i="57" s="1"/>
  <c r="CR20" i="57" s="1"/>
  <c r="CT19" i="57"/>
  <c r="E19" i="57" s="1"/>
  <c r="CQ19" i="57"/>
  <c r="CP19" i="57"/>
  <c r="CL19" i="57"/>
  <c r="CK19" i="57"/>
  <c r="CG19" i="57"/>
  <c r="CF19" i="57"/>
  <c r="CB19" i="57"/>
  <c r="CA19" i="57"/>
  <c r="BW19" i="57"/>
  <c r="BV19" i="57"/>
  <c r="BR19" i="57"/>
  <c r="BQ19" i="57"/>
  <c r="BM19" i="57"/>
  <c r="BL19" i="57"/>
  <c r="BH19" i="57"/>
  <c r="BG19" i="57"/>
  <c r="BC19" i="57"/>
  <c r="BB19" i="57"/>
  <c r="AX19" i="57"/>
  <c r="AW19" i="57"/>
  <c r="AS19" i="57"/>
  <c r="AR19" i="57"/>
  <c r="AN19" i="57"/>
  <c r="AM19" i="57"/>
  <c r="AI19" i="57"/>
  <c r="AH19" i="57"/>
  <c r="AD19" i="57"/>
  <c r="AC19" i="57"/>
  <c r="Y19" i="57"/>
  <c r="X19" i="57"/>
  <c r="T19" i="57"/>
  <c r="S19" i="57"/>
  <c r="O19" i="57"/>
  <c r="N19" i="57"/>
  <c r="J19" i="57"/>
  <c r="CV19" i="57" s="1"/>
  <c r="CS19" i="57" s="1"/>
  <c r="I19" i="57"/>
  <c r="CU19" i="57" s="1"/>
  <c r="CR19" i="57" s="1"/>
  <c r="CT18" i="57"/>
  <c r="E18" i="57" s="1"/>
  <c r="CQ18" i="57"/>
  <c r="CP18" i="57"/>
  <c r="CL18" i="57"/>
  <c r="CK18" i="57"/>
  <c r="CG18" i="57"/>
  <c r="CF18" i="57"/>
  <c r="CB18" i="57"/>
  <c r="CA18" i="57"/>
  <c r="BW18" i="57"/>
  <c r="BV18" i="57"/>
  <c r="BR18" i="57"/>
  <c r="BQ18" i="57"/>
  <c r="BM18" i="57"/>
  <c r="BL18" i="57"/>
  <c r="BH18" i="57"/>
  <c r="BG18" i="57"/>
  <c r="BC18" i="57"/>
  <c r="BB18" i="57"/>
  <c r="AX18" i="57"/>
  <c r="AW18" i="57"/>
  <c r="AS18" i="57"/>
  <c r="AR18" i="57"/>
  <c r="AN18" i="57"/>
  <c r="AM18" i="57"/>
  <c r="AI18" i="57"/>
  <c r="AH18" i="57"/>
  <c r="AD18" i="57"/>
  <c r="AC18" i="57"/>
  <c r="Y18" i="57"/>
  <c r="X18" i="57"/>
  <c r="T18" i="57"/>
  <c r="S18" i="57"/>
  <c r="O18" i="57"/>
  <c r="N18" i="57"/>
  <c r="J18" i="57"/>
  <c r="CV18" i="57" s="1"/>
  <c r="CS18" i="57" s="1"/>
  <c r="I18" i="57"/>
  <c r="CU18" i="57" s="1"/>
  <c r="CR18" i="57" s="1"/>
  <c r="CT17" i="57"/>
  <c r="E17" i="57" s="1"/>
  <c r="CQ17" i="57"/>
  <c r="CP17" i="57"/>
  <c r="CL17" i="57"/>
  <c r="CK17" i="57"/>
  <c r="CG17" i="57"/>
  <c r="CF17" i="57"/>
  <c r="CB17" i="57"/>
  <c r="CA17" i="57"/>
  <c r="BW17" i="57"/>
  <c r="BV17" i="57"/>
  <c r="BR17" i="57"/>
  <c r="BQ17" i="57"/>
  <c r="BM17" i="57"/>
  <c r="BL17" i="57"/>
  <c r="BH17" i="57"/>
  <c r="BG17" i="57"/>
  <c r="BC17" i="57"/>
  <c r="BB17" i="57"/>
  <c r="AX17" i="57"/>
  <c r="AW17" i="57"/>
  <c r="AS17" i="57"/>
  <c r="AR17" i="57"/>
  <c r="AN17" i="57"/>
  <c r="AM17" i="57"/>
  <c r="AI17" i="57"/>
  <c r="AH17" i="57"/>
  <c r="AD17" i="57"/>
  <c r="AC17" i="57"/>
  <c r="Y17" i="57"/>
  <c r="X17" i="57"/>
  <c r="T17" i="57"/>
  <c r="S17" i="57"/>
  <c r="O17" i="57"/>
  <c r="N17" i="57"/>
  <c r="J17" i="57"/>
  <c r="CV17" i="57" s="1"/>
  <c r="CS17" i="57" s="1"/>
  <c r="I17" i="57"/>
  <c r="CU17" i="57" s="1"/>
  <c r="CR17" i="57" s="1"/>
  <c r="CT16" i="57"/>
  <c r="E16" i="57" s="1"/>
  <c r="CQ16" i="57"/>
  <c r="CP16" i="57"/>
  <c r="CL16" i="57"/>
  <c r="CK16" i="57"/>
  <c r="CG16" i="57"/>
  <c r="CF16" i="57"/>
  <c r="CB16" i="57"/>
  <c r="CA16" i="57"/>
  <c r="BW16" i="57"/>
  <c r="BV16" i="57"/>
  <c r="BR16" i="57"/>
  <c r="BQ16" i="57"/>
  <c r="BM16" i="57"/>
  <c r="BL16" i="57"/>
  <c r="BH16" i="57"/>
  <c r="BG16" i="57"/>
  <c r="BC16" i="57"/>
  <c r="BB16" i="57"/>
  <c r="AX16" i="57"/>
  <c r="AW16" i="57"/>
  <c r="AS16" i="57"/>
  <c r="AR16" i="57"/>
  <c r="AN16" i="57"/>
  <c r="AM16" i="57"/>
  <c r="AI16" i="57"/>
  <c r="AH16" i="57"/>
  <c r="AD16" i="57"/>
  <c r="AC16" i="57"/>
  <c r="Y16" i="57"/>
  <c r="X16" i="57"/>
  <c r="T16" i="57"/>
  <c r="S16" i="57"/>
  <c r="O16" i="57"/>
  <c r="N16" i="57"/>
  <c r="J16" i="57"/>
  <c r="CV16" i="57" s="1"/>
  <c r="CS16" i="57" s="1"/>
  <c r="I16" i="57"/>
  <c r="CU16" i="57" s="1"/>
  <c r="CR16" i="57" s="1"/>
  <c r="CT15" i="57"/>
  <c r="E15" i="57" s="1"/>
  <c r="CQ15" i="57"/>
  <c r="CP15" i="57"/>
  <c r="CL15" i="57"/>
  <c r="CK15" i="57"/>
  <c r="CG15" i="57"/>
  <c r="CF15" i="57"/>
  <c r="CB15" i="57"/>
  <c r="CA15" i="57"/>
  <c r="BW15" i="57"/>
  <c r="BV15" i="57"/>
  <c r="BR15" i="57"/>
  <c r="BQ15" i="57"/>
  <c r="BM15" i="57"/>
  <c r="BL15" i="57"/>
  <c r="BH15" i="57"/>
  <c r="BG15" i="57"/>
  <c r="BC15" i="57"/>
  <c r="BB15" i="57"/>
  <c r="AX15" i="57"/>
  <c r="AW15" i="57"/>
  <c r="AS15" i="57"/>
  <c r="AR15" i="57"/>
  <c r="AN15" i="57"/>
  <c r="AM15" i="57"/>
  <c r="AI15" i="57"/>
  <c r="AH15" i="57"/>
  <c r="AD15" i="57"/>
  <c r="AC15" i="57"/>
  <c r="Y15" i="57"/>
  <c r="X15" i="57"/>
  <c r="T15" i="57"/>
  <c r="S15" i="57"/>
  <c r="O15" i="57"/>
  <c r="N15" i="57"/>
  <c r="J15" i="57"/>
  <c r="CV15" i="57" s="1"/>
  <c r="CS15" i="57" s="1"/>
  <c r="I15" i="57"/>
  <c r="CU15" i="57" s="1"/>
  <c r="CR15" i="57" s="1"/>
  <c r="CT14" i="57"/>
  <c r="E14" i="57" s="1"/>
  <c r="CQ14" i="57"/>
  <c r="CP14" i="57"/>
  <c r="CL14" i="57"/>
  <c r="CK14" i="57"/>
  <c r="CG14" i="57"/>
  <c r="CF14" i="57"/>
  <c r="CB14" i="57"/>
  <c r="CA14" i="57"/>
  <c r="BW14" i="57"/>
  <c r="BV14" i="57"/>
  <c r="BR14" i="57"/>
  <c r="BQ14" i="57"/>
  <c r="BM14" i="57"/>
  <c r="BL14" i="57"/>
  <c r="BH14" i="57"/>
  <c r="BG14" i="57"/>
  <c r="BC14" i="57"/>
  <c r="BB14" i="57"/>
  <c r="AX14" i="57"/>
  <c r="AW14" i="57"/>
  <c r="AS14" i="57"/>
  <c r="AR14" i="57"/>
  <c r="AN14" i="57"/>
  <c r="AM14" i="57"/>
  <c r="AI14" i="57"/>
  <c r="AH14" i="57"/>
  <c r="AD14" i="57"/>
  <c r="AC14" i="57"/>
  <c r="Y14" i="57"/>
  <c r="X14" i="57"/>
  <c r="T14" i="57"/>
  <c r="S14" i="57"/>
  <c r="O14" i="57"/>
  <c r="N14" i="57"/>
  <c r="J14" i="57"/>
  <c r="CV14" i="57" s="1"/>
  <c r="CS14" i="57" s="1"/>
  <c r="I14" i="57"/>
  <c r="CU14" i="57" s="1"/>
  <c r="CR14" i="57" s="1"/>
  <c r="CT13" i="57"/>
  <c r="E13" i="57" s="1"/>
  <c r="CQ13" i="57"/>
  <c r="CP13" i="57"/>
  <c r="CL13" i="57"/>
  <c r="CK13" i="57"/>
  <c r="CG13" i="57"/>
  <c r="CF13" i="57"/>
  <c r="CB13" i="57"/>
  <c r="CA13" i="57"/>
  <c r="BW13" i="57"/>
  <c r="BV13" i="57"/>
  <c r="BR13" i="57"/>
  <c r="BQ13" i="57"/>
  <c r="BM13" i="57"/>
  <c r="BL13" i="57"/>
  <c r="BH13" i="57"/>
  <c r="BG13" i="57"/>
  <c r="BC13" i="57"/>
  <c r="BB13" i="57"/>
  <c r="AX13" i="57"/>
  <c r="AW13" i="57"/>
  <c r="AS13" i="57"/>
  <c r="AR13" i="57"/>
  <c r="AN13" i="57"/>
  <c r="AM13" i="57"/>
  <c r="AI13" i="57"/>
  <c r="AH13" i="57"/>
  <c r="AD13" i="57"/>
  <c r="AC13" i="57"/>
  <c r="Y13" i="57"/>
  <c r="X13" i="57"/>
  <c r="T13" i="57"/>
  <c r="S13" i="57"/>
  <c r="O13" i="57"/>
  <c r="N13" i="57"/>
  <c r="J13" i="57"/>
  <c r="CV13" i="57" s="1"/>
  <c r="CS13" i="57" s="1"/>
  <c r="I13" i="57"/>
  <c r="CU13" i="57" s="1"/>
  <c r="CR13" i="57" s="1"/>
  <c r="CT12" i="57"/>
  <c r="E12" i="57" s="1"/>
  <c r="CQ12" i="57"/>
  <c r="CP12" i="57"/>
  <c r="CL12" i="57"/>
  <c r="CK12" i="57"/>
  <c r="CG12" i="57"/>
  <c r="CF12" i="57"/>
  <c r="CB12" i="57"/>
  <c r="CA12" i="57"/>
  <c r="BW12" i="57"/>
  <c r="BV12" i="57"/>
  <c r="BR12" i="57"/>
  <c r="BQ12" i="57"/>
  <c r="BM12" i="57"/>
  <c r="BL12" i="57"/>
  <c r="BH12" i="57"/>
  <c r="BG12" i="57"/>
  <c r="BC12" i="57"/>
  <c r="BB12" i="57"/>
  <c r="AX12" i="57"/>
  <c r="AW12" i="57"/>
  <c r="AS12" i="57"/>
  <c r="AR12" i="57"/>
  <c r="AN12" i="57"/>
  <c r="AM12" i="57"/>
  <c r="AI12" i="57"/>
  <c r="AH12" i="57"/>
  <c r="AD12" i="57"/>
  <c r="AC12" i="57"/>
  <c r="Y12" i="57"/>
  <c r="X12" i="57"/>
  <c r="T12" i="57"/>
  <c r="S12" i="57"/>
  <c r="O12" i="57"/>
  <c r="N12" i="57"/>
  <c r="J12" i="57"/>
  <c r="CV12" i="57" s="1"/>
  <c r="CS12" i="57" s="1"/>
  <c r="I12" i="57"/>
  <c r="CU12" i="57" s="1"/>
  <c r="CR12" i="57" s="1"/>
  <c r="CT11" i="57"/>
  <c r="E11" i="57" s="1"/>
  <c r="CQ11" i="57"/>
  <c r="CP11" i="57"/>
  <c r="CL11" i="57"/>
  <c r="CK11" i="57"/>
  <c r="CG11" i="57"/>
  <c r="CF11" i="57"/>
  <c r="CB11" i="57"/>
  <c r="CA11" i="57"/>
  <c r="BW11" i="57"/>
  <c r="BV11" i="57"/>
  <c r="BR11" i="57"/>
  <c r="BQ11" i="57"/>
  <c r="BM11" i="57"/>
  <c r="BL11" i="57"/>
  <c r="BH11" i="57"/>
  <c r="BG11" i="57"/>
  <c r="BC11" i="57"/>
  <c r="BB11" i="57"/>
  <c r="AX11" i="57"/>
  <c r="AW11" i="57"/>
  <c r="AS11" i="57"/>
  <c r="AR11" i="57"/>
  <c r="AN11" i="57"/>
  <c r="AM11" i="57"/>
  <c r="AI11" i="57"/>
  <c r="AH11" i="57"/>
  <c r="AD11" i="57"/>
  <c r="AC11" i="57"/>
  <c r="Y11" i="57"/>
  <c r="X11" i="57"/>
  <c r="T11" i="57"/>
  <c r="S11" i="57"/>
  <c r="O11" i="57"/>
  <c r="N11" i="57"/>
  <c r="J11" i="57"/>
  <c r="CV11" i="57" s="1"/>
  <c r="CS11" i="57" s="1"/>
  <c r="I11" i="57"/>
  <c r="CU11" i="57" s="1"/>
  <c r="CR11" i="57" s="1"/>
  <c r="CT10" i="57"/>
  <c r="E10" i="57" s="1"/>
  <c r="CQ10" i="57"/>
  <c r="CP10" i="57"/>
  <c r="CL10" i="57"/>
  <c r="CK10" i="57"/>
  <c r="CG10" i="57"/>
  <c r="CF10" i="57"/>
  <c r="CB10" i="57"/>
  <c r="CA10" i="57"/>
  <c r="BW10" i="57"/>
  <c r="BV10" i="57"/>
  <c r="BR10" i="57"/>
  <c r="BQ10" i="57"/>
  <c r="BM10" i="57"/>
  <c r="BL10" i="57"/>
  <c r="BH10" i="57"/>
  <c r="BG10" i="57"/>
  <c r="BC10" i="57"/>
  <c r="BB10" i="57"/>
  <c r="AX10" i="57"/>
  <c r="AW10" i="57"/>
  <c r="AS10" i="57"/>
  <c r="AR10" i="57"/>
  <c r="AN10" i="57"/>
  <c r="AM10" i="57"/>
  <c r="AI10" i="57"/>
  <c r="AH10" i="57"/>
  <c r="AD10" i="57"/>
  <c r="AC10" i="57"/>
  <c r="Y10" i="57"/>
  <c r="X10" i="57"/>
  <c r="T10" i="57"/>
  <c r="S10" i="57"/>
  <c r="O10" i="57"/>
  <c r="N10" i="57"/>
  <c r="J10" i="57"/>
  <c r="CV10" i="57" s="1"/>
  <c r="CS10" i="57" s="1"/>
  <c r="I10" i="57"/>
  <c r="CU10" i="57" s="1"/>
  <c r="CR10" i="57" s="1"/>
  <c r="CT9" i="57"/>
  <c r="E9" i="57" s="1"/>
  <c r="CQ9" i="57"/>
  <c r="CP9" i="57"/>
  <c r="CL9" i="57"/>
  <c r="CK9" i="57"/>
  <c r="CG9" i="57"/>
  <c r="CF9" i="57"/>
  <c r="CB9" i="57"/>
  <c r="CA9" i="57"/>
  <c r="BW9" i="57"/>
  <c r="BV9" i="57"/>
  <c r="BR9" i="57"/>
  <c r="BQ9" i="57"/>
  <c r="BM9" i="57"/>
  <c r="BL9" i="57"/>
  <c r="BH9" i="57"/>
  <c r="BG9" i="57"/>
  <c r="BC9" i="57"/>
  <c r="BB9" i="57"/>
  <c r="AX9" i="57"/>
  <c r="AW9" i="57"/>
  <c r="AS9" i="57"/>
  <c r="AR9" i="57"/>
  <c r="AN9" i="57"/>
  <c r="AM9" i="57"/>
  <c r="AI9" i="57"/>
  <c r="AH9" i="57"/>
  <c r="AD9" i="57"/>
  <c r="AC9" i="57"/>
  <c r="Y9" i="57"/>
  <c r="X9" i="57"/>
  <c r="T9" i="57"/>
  <c r="S9" i="57"/>
  <c r="O9" i="57"/>
  <c r="N9" i="57"/>
  <c r="J9" i="57"/>
  <c r="CV9" i="57" s="1"/>
  <c r="CS9" i="57" s="1"/>
  <c r="I9" i="57"/>
  <c r="CU9" i="57" s="1"/>
  <c r="CR9" i="57" s="1"/>
  <c r="CT8" i="57"/>
  <c r="E8" i="57" s="1"/>
  <c r="CQ8" i="57"/>
  <c r="CQ28" i="57" s="1"/>
  <c r="CN28" i="57" s="1"/>
  <c r="CP8" i="57"/>
  <c r="CL8" i="57"/>
  <c r="CL28" i="57" s="1"/>
  <c r="CI28" i="57" s="1"/>
  <c r="CK8" i="57"/>
  <c r="CG8" i="57"/>
  <c r="CG28" i="57" s="1"/>
  <c r="CD28" i="57" s="1"/>
  <c r="CF8" i="57"/>
  <c r="CB8" i="57"/>
  <c r="CB28" i="57" s="1"/>
  <c r="BY28" i="57" s="1"/>
  <c r="CA8" i="57"/>
  <c r="BW8" i="57"/>
  <c r="BW28" i="57" s="1"/>
  <c r="BT28" i="57" s="1"/>
  <c r="BV8" i="57"/>
  <c r="BR8" i="57"/>
  <c r="BR28" i="57" s="1"/>
  <c r="BO28" i="57" s="1"/>
  <c r="BQ8" i="57"/>
  <c r="BM8" i="57"/>
  <c r="BM28" i="57" s="1"/>
  <c r="BJ28" i="57" s="1"/>
  <c r="BL8" i="57"/>
  <c r="BH8" i="57"/>
  <c r="BH28" i="57" s="1"/>
  <c r="BE28" i="57" s="1"/>
  <c r="BG8" i="57"/>
  <c r="BC8" i="57"/>
  <c r="BC28" i="57" s="1"/>
  <c r="AZ28" i="57" s="1"/>
  <c r="BB8" i="57"/>
  <c r="AX8" i="57"/>
  <c r="AX28" i="57" s="1"/>
  <c r="AU28" i="57" s="1"/>
  <c r="AW8" i="57"/>
  <c r="AS8" i="57"/>
  <c r="AS28" i="57" s="1"/>
  <c r="AP28" i="57" s="1"/>
  <c r="AR8" i="57"/>
  <c r="AN8" i="57"/>
  <c r="AN28" i="57" s="1"/>
  <c r="AK28" i="57" s="1"/>
  <c r="AM8" i="57"/>
  <c r="AI8" i="57"/>
  <c r="AI28" i="57" s="1"/>
  <c r="AF28" i="57" s="1"/>
  <c r="AH8" i="57"/>
  <c r="AD8" i="57"/>
  <c r="AD28" i="57" s="1"/>
  <c r="AA28" i="57" s="1"/>
  <c r="AC8" i="57"/>
  <c r="Y8" i="57"/>
  <c r="Y28" i="57" s="1"/>
  <c r="V28" i="57" s="1"/>
  <c r="X8" i="57"/>
  <c r="T8" i="57"/>
  <c r="T28" i="57" s="1"/>
  <c r="Q28" i="57" s="1"/>
  <c r="S8" i="57"/>
  <c r="O8" i="57"/>
  <c r="O28" i="57" s="1"/>
  <c r="L28" i="57" s="1"/>
  <c r="N8" i="57"/>
  <c r="J8" i="57"/>
  <c r="J28" i="57" s="1"/>
  <c r="G28" i="57" s="1"/>
  <c r="I8" i="57"/>
  <c r="CU8" i="57" s="1"/>
  <c r="CY9" i="56"/>
  <c r="E9" i="56" s="1"/>
  <c r="CY10" i="56"/>
  <c r="CY11" i="56"/>
  <c r="CY12" i="56"/>
  <c r="E12" i="56" s="1"/>
  <c r="CY13" i="56"/>
  <c r="CY14" i="56"/>
  <c r="CY15" i="56"/>
  <c r="CY16" i="56"/>
  <c r="E16" i="56" s="1"/>
  <c r="CY17" i="56"/>
  <c r="E17" i="56" s="1"/>
  <c r="CY18" i="56"/>
  <c r="CY19" i="56"/>
  <c r="E19" i="56" s="1"/>
  <c r="CY20" i="56"/>
  <c r="E20" i="56" s="1"/>
  <c r="CY21" i="56"/>
  <c r="CY22" i="56"/>
  <c r="CY23" i="56"/>
  <c r="CY24" i="56"/>
  <c r="E24" i="56" s="1"/>
  <c r="CY25" i="56"/>
  <c r="E25" i="56" s="1"/>
  <c r="CY26" i="56"/>
  <c r="CY27" i="56"/>
  <c r="CY8" i="56"/>
  <c r="E8" i="56" s="1"/>
  <c r="CU8" i="56"/>
  <c r="CT28" i="56"/>
  <c r="CV27" i="56"/>
  <c r="CU27" i="56"/>
  <c r="CV26" i="56"/>
  <c r="CU26" i="56"/>
  <c r="CV25" i="56"/>
  <c r="CU25" i="56"/>
  <c r="CV24" i="56"/>
  <c r="CU24" i="56"/>
  <c r="CV23" i="56"/>
  <c r="CU23" i="56"/>
  <c r="CV22" i="56"/>
  <c r="CU22" i="56"/>
  <c r="CV21" i="56"/>
  <c r="CU21" i="56"/>
  <c r="CV20" i="56"/>
  <c r="CU20" i="56"/>
  <c r="CV19" i="56"/>
  <c r="CU19" i="56"/>
  <c r="CV18" i="56"/>
  <c r="CU18" i="56"/>
  <c r="CV17" i="56"/>
  <c r="CU17" i="56"/>
  <c r="CV16" i="56"/>
  <c r="CU16" i="56"/>
  <c r="CV15" i="56"/>
  <c r="CU15" i="56"/>
  <c r="CV14" i="56"/>
  <c r="CU14" i="56"/>
  <c r="CV13" i="56"/>
  <c r="CU13" i="56"/>
  <c r="CV12" i="56"/>
  <c r="CU12" i="56"/>
  <c r="CV11" i="56"/>
  <c r="CU11" i="56"/>
  <c r="CV10" i="56"/>
  <c r="CU10" i="56"/>
  <c r="CV9" i="56"/>
  <c r="CU9" i="56"/>
  <c r="CV8" i="56"/>
  <c r="CO28" i="56"/>
  <c r="CJ28" i="56"/>
  <c r="CE28" i="56"/>
  <c r="BZ28" i="56"/>
  <c r="BU28" i="56"/>
  <c r="BP28" i="56"/>
  <c r="BK28" i="56"/>
  <c r="BF28" i="56"/>
  <c r="BA28" i="56"/>
  <c r="AV28" i="56"/>
  <c r="AQ28" i="56"/>
  <c r="AL28" i="56"/>
  <c r="AG28" i="56"/>
  <c r="AB28" i="56"/>
  <c r="W28" i="56"/>
  <c r="R28" i="56"/>
  <c r="M28" i="56"/>
  <c r="H28" i="56"/>
  <c r="D28" i="56"/>
  <c r="E27" i="56"/>
  <c r="CQ27" i="56"/>
  <c r="CP27" i="56"/>
  <c r="CL27" i="56"/>
  <c r="CK27" i="56"/>
  <c r="CG27" i="56"/>
  <c r="CF27" i="56"/>
  <c r="CB27" i="56"/>
  <c r="CA27" i="56"/>
  <c r="BW27" i="56"/>
  <c r="BV27" i="56"/>
  <c r="BR27" i="56"/>
  <c r="BQ27" i="56"/>
  <c r="BM27" i="56"/>
  <c r="BL27" i="56"/>
  <c r="BH27" i="56"/>
  <c r="BG27" i="56"/>
  <c r="BC27" i="56"/>
  <c r="BB27" i="56"/>
  <c r="AX27" i="56"/>
  <c r="AW27" i="56"/>
  <c r="AS27" i="56"/>
  <c r="AR27" i="56"/>
  <c r="AN27" i="56"/>
  <c r="AM27" i="56"/>
  <c r="AI27" i="56"/>
  <c r="AH27" i="56"/>
  <c r="AD27" i="56"/>
  <c r="AC27" i="56"/>
  <c r="Y27" i="56"/>
  <c r="X27" i="56"/>
  <c r="T27" i="56"/>
  <c r="S27" i="56"/>
  <c r="O27" i="56"/>
  <c r="N27" i="56"/>
  <c r="J27" i="56"/>
  <c r="I27" i="56"/>
  <c r="CZ27" i="56" s="1"/>
  <c r="E26" i="56"/>
  <c r="CQ26" i="56"/>
  <c r="CP26" i="56"/>
  <c r="CL26" i="56"/>
  <c r="CK26" i="56"/>
  <c r="CG26" i="56"/>
  <c r="CF26" i="56"/>
  <c r="CB26" i="56"/>
  <c r="CA26" i="56"/>
  <c r="BW26" i="56"/>
  <c r="BV26" i="56"/>
  <c r="BR26" i="56"/>
  <c r="BQ26" i="56"/>
  <c r="BM26" i="56"/>
  <c r="BL26" i="56"/>
  <c r="BH26" i="56"/>
  <c r="BG26" i="56"/>
  <c r="BC26" i="56"/>
  <c r="BB26" i="56"/>
  <c r="AX26" i="56"/>
  <c r="AW26" i="56"/>
  <c r="AS26" i="56"/>
  <c r="AR26" i="56"/>
  <c r="AN26" i="56"/>
  <c r="AM26" i="56"/>
  <c r="AI26" i="56"/>
  <c r="AH26" i="56"/>
  <c r="AD26" i="56"/>
  <c r="AC26" i="56"/>
  <c r="Y26" i="56"/>
  <c r="X26" i="56"/>
  <c r="T26" i="56"/>
  <c r="S26" i="56"/>
  <c r="O26" i="56"/>
  <c r="N26" i="56"/>
  <c r="J26" i="56"/>
  <c r="I26" i="56"/>
  <c r="CZ26" i="56" s="1"/>
  <c r="CQ25" i="56"/>
  <c r="CP25" i="56"/>
  <c r="CL25" i="56"/>
  <c r="CK25" i="56"/>
  <c r="CG25" i="56"/>
  <c r="CF25" i="56"/>
  <c r="CB25" i="56"/>
  <c r="CA25" i="56"/>
  <c r="BW25" i="56"/>
  <c r="BV25" i="56"/>
  <c r="BR25" i="56"/>
  <c r="BQ25" i="56"/>
  <c r="BM25" i="56"/>
  <c r="BL25" i="56"/>
  <c r="BH25" i="56"/>
  <c r="BG25" i="56"/>
  <c r="BC25" i="56"/>
  <c r="BB25" i="56"/>
  <c r="AX25" i="56"/>
  <c r="AW25" i="56"/>
  <c r="AS25" i="56"/>
  <c r="AR25" i="56"/>
  <c r="AN25" i="56"/>
  <c r="AM25" i="56"/>
  <c r="AI25" i="56"/>
  <c r="AH25" i="56"/>
  <c r="AD25" i="56"/>
  <c r="AC25" i="56"/>
  <c r="Y25" i="56"/>
  <c r="X25" i="56"/>
  <c r="T25" i="56"/>
  <c r="S25" i="56"/>
  <c r="O25" i="56"/>
  <c r="N25" i="56"/>
  <c r="J25" i="56"/>
  <c r="DA25" i="56" s="1"/>
  <c r="I25" i="56"/>
  <c r="CZ25" i="56" s="1"/>
  <c r="CQ24" i="56"/>
  <c r="CP24" i="56"/>
  <c r="CL24" i="56"/>
  <c r="CK24" i="56"/>
  <c r="CG24" i="56"/>
  <c r="CF24" i="56"/>
  <c r="CB24" i="56"/>
  <c r="CA24" i="56"/>
  <c r="BW24" i="56"/>
  <c r="BV24" i="56"/>
  <c r="BR24" i="56"/>
  <c r="BQ24" i="56"/>
  <c r="BM24" i="56"/>
  <c r="BL24" i="56"/>
  <c r="BH24" i="56"/>
  <c r="BG24" i="56"/>
  <c r="BC24" i="56"/>
  <c r="BB24" i="56"/>
  <c r="AX24" i="56"/>
  <c r="AW24" i="56"/>
  <c r="AS24" i="56"/>
  <c r="AR24" i="56"/>
  <c r="AN24" i="56"/>
  <c r="AM24" i="56"/>
  <c r="AI24" i="56"/>
  <c r="AH24" i="56"/>
  <c r="AD24" i="56"/>
  <c r="AC24" i="56"/>
  <c r="Y24" i="56"/>
  <c r="X24" i="56"/>
  <c r="T24" i="56"/>
  <c r="S24" i="56"/>
  <c r="O24" i="56"/>
  <c r="N24" i="56"/>
  <c r="J24" i="56"/>
  <c r="DA24" i="56" s="1"/>
  <c r="I24" i="56"/>
  <c r="CZ24" i="56" s="1"/>
  <c r="CQ23" i="56"/>
  <c r="CP23" i="56"/>
  <c r="CL23" i="56"/>
  <c r="CK23" i="56"/>
  <c r="CG23" i="56"/>
  <c r="CF23" i="56"/>
  <c r="CB23" i="56"/>
  <c r="CA23" i="56"/>
  <c r="BW23" i="56"/>
  <c r="BV23" i="56"/>
  <c r="BR23" i="56"/>
  <c r="BQ23" i="56"/>
  <c r="BM23" i="56"/>
  <c r="BL23" i="56"/>
  <c r="BH23" i="56"/>
  <c r="BG23" i="56"/>
  <c r="BC23" i="56"/>
  <c r="BB23" i="56"/>
  <c r="AX23" i="56"/>
  <c r="AW23" i="56"/>
  <c r="AS23" i="56"/>
  <c r="AR23" i="56"/>
  <c r="AN23" i="56"/>
  <c r="AM23" i="56"/>
  <c r="AI23" i="56"/>
  <c r="AH23" i="56"/>
  <c r="AD23" i="56"/>
  <c r="AC23" i="56"/>
  <c r="Y23" i="56"/>
  <c r="X23" i="56"/>
  <c r="T23" i="56"/>
  <c r="S23" i="56"/>
  <c r="O23" i="56"/>
  <c r="N23" i="56"/>
  <c r="J23" i="56"/>
  <c r="DA23" i="56" s="1"/>
  <c r="I23" i="56"/>
  <c r="CZ23" i="56" s="1"/>
  <c r="E23" i="56"/>
  <c r="E22" i="56"/>
  <c r="CQ22" i="56"/>
  <c r="CP22" i="56"/>
  <c r="CL22" i="56"/>
  <c r="CK22" i="56"/>
  <c r="CG22" i="56"/>
  <c r="CF22" i="56"/>
  <c r="CB22" i="56"/>
  <c r="CA22" i="56"/>
  <c r="BW22" i="56"/>
  <c r="BV22" i="56"/>
  <c r="BR22" i="56"/>
  <c r="BQ22" i="56"/>
  <c r="BM22" i="56"/>
  <c r="BL22" i="56"/>
  <c r="BH22" i="56"/>
  <c r="BG22" i="56"/>
  <c r="BC22" i="56"/>
  <c r="BB22" i="56"/>
  <c r="AX22" i="56"/>
  <c r="AW22" i="56"/>
  <c r="AS22" i="56"/>
  <c r="AR22" i="56"/>
  <c r="AN22" i="56"/>
  <c r="AM22" i="56"/>
  <c r="AI22" i="56"/>
  <c r="AH22" i="56"/>
  <c r="AD22" i="56"/>
  <c r="AC22" i="56"/>
  <c r="Y22" i="56"/>
  <c r="X22" i="56"/>
  <c r="T22" i="56"/>
  <c r="S22" i="56"/>
  <c r="O22" i="56"/>
  <c r="N22" i="56"/>
  <c r="J22" i="56"/>
  <c r="DA22" i="56" s="1"/>
  <c r="CX22" i="56" s="1"/>
  <c r="I22" i="56"/>
  <c r="E21" i="56"/>
  <c r="CQ21" i="56"/>
  <c r="CP21" i="56"/>
  <c r="CL21" i="56"/>
  <c r="CK21" i="56"/>
  <c r="CG21" i="56"/>
  <c r="CF21" i="56"/>
  <c r="CB21" i="56"/>
  <c r="CA21" i="56"/>
  <c r="BW21" i="56"/>
  <c r="BV21" i="56"/>
  <c r="BR21" i="56"/>
  <c r="BQ21" i="56"/>
  <c r="BM21" i="56"/>
  <c r="BL21" i="56"/>
  <c r="BH21" i="56"/>
  <c r="BG21" i="56"/>
  <c r="BC21" i="56"/>
  <c r="BB21" i="56"/>
  <c r="AX21" i="56"/>
  <c r="AW21" i="56"/>
  <c r="AS21" i="56"/>
  <c r="AR21" i="56"/>
  <c r="AN21" i="56"/>
  <c r="AM21" i="56"/>
  <c r="AI21" i="56"/>
  <c r="AH21" i="56"/>
  <c r="AD21" i="56"/>
  <c r="AC21" i="56"/>
  <c r="Y21" i="56"/>
  <c r="X21" i="56"/>
  <c r="T21" i="56"/>
  <c r="S21" i="56"/>
  <c r="O21" i="56"/>
  <c r="N21" i="56"/>
  <c r="J21" i="56"/>
  <c r="I21" i="56"/>
  <c r="CZ21" i="56" s="1"/>
  <c r="CW21" i="56" s="1"/>
  <c r="CQ20" i="56"/>
  <c r="CP20" i="56"/>
  <c r="CL20" i="56"/>
  <c r="CK20" i="56"/>
  <c r="CG20" i="56"/>
  <c r="CF20" i="56"/>
  <c r="CB20" i="56"/>
  <c r="CA20" i="56"/>
  <c r="BW20" i="56"/>
  <c r="BV20" i="56"/>
  <c r="BR20" i="56"/>
  <c r="BQ20" i="56"/>
  <c r="BM20" i="56"/>
  <c r="BL20" i="56"/>
  <c r="BH20" i="56"/>
  <c r="BG20" i="56"/>
  <c r="BC20" i="56"/>
  <c r="BB20" i="56"/>
  <c r="AX20" i="56"/>
  <c r="AW20" i="56"/>
  <c r="AS20" i="56"/>
  <c r="AR20" i="56"/>
  <c r="AN20" i="56"/>
  <c r="AM20" i="56"/>
  <c r="AI20" i="56"/>
  <c r="AH20" i="56"/>
  <c r="AD20" i="56"/>
  <c r="AC20" i="56"/>
  <c r="Y20" i="56"/>
  <c r="X20" i="56"/>
  <c r="T20" i="56"/>
  <c r="S20" i="56"/>
  <c r="O20" i="56"/>
  <c r="N20" i="56"/>
  <c r="J20" i="56"/>
  <c r="DA20" i="56" s="1"/>
  <c r="I20" i="56"/>
  <c r="CZ20" i="56" s="1"/>
  <c r="CQ19" i="56"/>
  <c r="CP19" i="56"/>
  <c r="CL19" i="56"/>
  <c r="CK19" i="56"/>
  <c r="CG19" i="56"/>
  <c r="CF19" i="56"/>
  <c r="CB19" i="56"/>
  <c r="CA19" i="56"/>
  <c r="BW19" i="56"/>
  <c r="BV19" i="56"/>
  <c r="BR19" i="56"/>
  <c r="BQ19" i="56"/>
  <c r="BM19" i="56"/>
  <c r="BL19" i="56"/>
  <c r="BH19" i="56"/>
  <c r="BG19" i="56"/>
  <c r="BC19" i="56"/>
  <c r="BB19" i="56"/>
  <c r="AX19" i="56"/>
  <c r="AW19" i="56"/>
  <c r="AS19" i="56"/>
  <c r="AR19" i="56"/>
  <c r="AN19" i="56"/>
  <c r="AM19" i="56"/>
  <c r="AI19" i="56"/>
  <c r="AH19" i="56"/>
  <c r="AD19" i="56"/>
  <c r="AC19" i="56"/>
  <c r="Y19" i="56"/>
  <c r="X19" i="56"/>
  <c r="T19" i="56"/>
  <c r="S19" i="56"/>
  <c r="O19" i="56"/>
  <c r="N19" i="56"/>
  <c r="J19" i="56"/>
  <c r="DA19" i="56" s="1"/>
  <c r="I19" i="56"/>
  <c r="CZ19" i="56" s="1"/>
  <c r="E18" i="56"/>
  <c r="CQ18" i="56"/>
  <c r="CP18" i="56"/>
  <c r="CL18" i="56"/>
  <c r="CK18" i="56"/>
  <c r="CG18" i="56"/>
  <c r="CF18" i="56"/>
  <c r="CB18" i="56"/>
  <c r="CA18" i="56"/>
  <c r="BW18" i="56"/>
  <c r="BV18" i="56"/>
  <c r="BR18" i="56"/>
  <c r="BQ18" i="56"/>
  <c r="BM18" i="56"/>
  <c r="BL18" i="56"/>
  <c r="BH18" i="56"/>
  <c r="BG18" i="56"/>
  <c r="BC18" i="56"/>
  <c r="BB18" i="56"/>
  <c r="AX18" i="56"/>
  <c r="AW18" i="56"/>
  <c r="AS18" i="56"/>
  <c r="AR18" i="56"/>
  <c r="AN18" i="56"/>
  <c r="AM18" i="56"/>
  <c r="AI18" i="56"/>
  <c r="AH18" i="56"/>
  <c r="AD18" i="56"/>
  <c r="AC18" i="56"/>
  <c r="Y18" i="56"/>
  <c r="X18" i="56"/>
  <c r="T18" i="56"/>
  <c r="S18" i="56"/>
  <c r="O18" i="56"/>
  <c r="N18" i="56"/>
  <c r="J18" i="56"/>
  <c r="I18" i="56"/>
  <c r="CQ17" i="56"/>
  <c r="CP17" i="56"/>
  <c r="CL17" i="56"/>
  <c r="CK17" i="56"/>
  <c r="CG17" i="56"/>
  <c r="CF17" i="56"/>
  <c r="CB17" i="56"/>
  <c r="CA17" i="56"/>
  <c r="BW17" i="56"/>
  <c r="BV17" i="56"/>
  <c r="BR17" i="56"/>
  <c r="BQ17" i="56"/>
  <c r="BM17" i="56"/>
  <c r="BL17" i="56"/>
  <c r="BH17" i="56"/>
  <c r="BG17" i="56"/>
  <c r="BC17" i="56"/>
  <c r="BB17" i="56"/>
  <c r="AX17" i="56"/>
  <c r="AW17" i="56"/>
  <c r="AS17" i="56"/>
  <c r="AR17" i="56"/>
  <c r="AN17" i="56"/>
  <c r="AM17" i="56"/>
  <c r="AI17" i="56"/>
  <c r="AH17" i="56"/>
  <c r="AD17" i="56"/>
  <c r="AC17" i="56"/>
  <c r="Y17" i="56"/>
  <c r="X17" i="56"/>
  <c r="T17" i="56"/>
  <c r="S17" i="56"/>
  <c r="O17" i="56"/>
  <c r="N17" i="56"/>
  <c r="J17" i="56"/>
  <c r="DA17" i="56" s="1"/>
  <c r="I17" i="56"/>
  <c r="CZ17" i="56" s="1"/>
  <c r="CQ16" i="56"/>
  <c r="CP16" i="56"/>
  <c r="CL16" i="56"/>
  <c r="CK16" i="56"/>
  <c r="CG16" i="56"/>
  <c r="CF16" i="56"/>
  <c r="CB16" i="56"/>
  <c r="CA16" i="56"/>
  <c r="BW16" i="56"/>
  <c r="BV16" i="56"/>
  <c r="BR16" i="56"/>
  <c r="BQ16" i="56"/>
  <c r="BM16" i="56"/>
  <c r="BL16" i="56"/>
  <c r="BH16" i="56"/>
  <c r="BG16" i="56"/>
  <c r="BC16" i="56"/>
  <c r="BB16" i="56"/>
  <c r="AX16" i="56"/>
  <c r="AW16" i="56"/>
  <c r="AS16" i="56"/>
  <c r="AR16" i="56"/>
  <c r="AN16" i="56"/>
  <c r="AM16" i="56"/>
  <c r="AI16" i="56"/>
  <c r="AH16" i="56"/>
  <c r="AD16" i="56"/>
  <c r="AC16" i="56"/>
  <c r="Y16" i="56"/>
  <c r="X16" i="56"/>
  <c r="T16" i="56"/>
  <c r="S16" i="56"/>
  <c r="O16" i="56"/>
  <c r="N16" i="56"/>
  <c r="J16" i="56"/>
  <c r="DA16" i="56" s="1"/>
  <c r="I16" i="56"/>
  <c r="CZ16" i="56" s="1"/>
  <c r="CQ15" i="56"/>
  <c r="CP15" i="56"/>
  <c r="CL15" i="56"/>
  <c r="CK15" i="56"/>
  <c r="CG15" i="56"/>
  <c r="CF15" i="56"/>
  <c r="CB15" i="56"/>
  <c r="CA15" i="56"/>
  <c r="BW15" i="56"/>
  <c r="BV15" i="56"/>
  <c r="BR15" i="56"/>
  <c r="BQ15" i="56"/>
  <c r="BM15" i="56"/>
  <c r="BL15" i="56"/>
  <c r="BH15" i="56"/>
  <c r="BG15" i="56"/>
  <c r="BC15" i="56"/>
  <c r="BB15" i="56"/>
  <c r="AX15" i="56"/>
  <c r="AW15" i="56"/>
  <c r="AS15" i="56"/>
  <c r="AR15" i="56"/>
  <c r="AN15" i="56"/>
  <c r="AM15" i="56"/>
  <c r="AI15" i="56"/>
  <c r="AH15" i="56"/>
  <c r="AD15" i="56"/>
  <c r="AC15" i="56"/>
  <c r="Y15" i="56"/>
  <c r="X15" i="56"/>
  <c r="T15" i="56"/>
  <c r="S15" i="56"/>
  <c r="O15" i="56"/>
  <c r="N15" i="56"/>
  <c r="J15" i="56"/>
  <c r="DA15" i="56" s="1"/>
  <c r="I15" i="56"/>
  <c r="CZ15" i="56" s="1"/>
  <c r="E15" i="56"/>
  <c r="E14" i="56"/>
  <c r="CQ14" i="56"/>
  <c r="CP14" i="56"/>
  <c r="CL14" i="56"/>
  <c r="CK14" i="56"/>
  <c r="CG14" i="56"/>
  <c r="CF14" i="56"/>
  <c r="CB14" i="56"/>
  <c r="CA14" i="56"/>
  <c r="BW14" i="56"/>
  <c r="BV14" i="56"/>
  <c r="BR14" i="56"/>
  <c r="BQ14" i="56"/>
  <c r="BM14" i="56"/>
  <c r="BL14" i="56"/>
  <c r="BH14" i="56"/>
  <c r="BG14" i="56"/>
  <c r="BC14" i="56"/>
  <c r="BB14" i="56"/>
  <c r="AX14" i="56"/>
  <c r="AW14" i="56"/>
  <c r="AS14" i="56"/>
  <c r="AR14" i="56"/>
  <c r="AN14" i="56"/>
  <c r="AM14" i="56"/>
  <c r="AI14" i="56"/>
  <c r="AH14" i="56"/>
  <c r="AD14" i="56"/>
  <c r="AC14" i="56"/>
  <c r="Y14" i="56"/>
  <c r="X14" i="56"/>
  <c r="T14" i="56"/>
  <c r="S14" i="56"/>
  <c r="O14" i="56"/>
  <c r="N14" i="56"/>
  <c r="J14" i="56"/>
  <c r="DA14" i="56" s="1"/>
  <c r="CX14" i="56" s="1"/>
  <c r="I14" i="56"/>
  <c r="CZ14" i="56" s="1"/>
  <c r="E13" i="56"/>
  <c r="CQ13" i="56"/>
  <c r="CP13" i="56"/>
  <c r="CL13" i="56"/>
  <c r="CK13" i="56"/>
  <c r="CG13" i="56"/>
  <c r="CF13" i="56"/>
  <c r="CB13" i="56"/>
  <c r="CA13" i="56"/>
  <c r="BW13" i="56"/>
  <c r="BV13" i="56"/>
  <c r="BR13" i="56"/>
  <c r="BQ13" i="56"/>
  <c r="BM13" i="56"/>
  <c r="BL13" i="56"/>
  <c r="BH13" i="56"/>
  <c r="BG13" i="56"/>
  <c r="BC13" i="56"/>
  <c r="BB13" i="56"/>
  <c r="AX13" i="56"/>
  <c r="AW13" i="56"/>
  <c r="AS13" i="56"/>
  <c r="AR13" i="56"/>
  <c r="AN13" i="56"/>
  <c r="AM13" i="56"/>
  <c r="AI13" i="56"/>
  <c r="AH13" i="56"/>
  <c r="AD13" i="56"/>
  <c r="AC13" i="56"/>
  <c r="Y13" i="56"/>
  <c r="X13" i="56"/>
  <c r="T13" i="56"/>
  <c r="S13" i="56"/>
  <c r="O13" i="56"/>
  <c r="N13" i="56"/>
  <c r="J13" i="56"/>
  <c r="DA13" i="56" s="1"/>
  <c r="I13" i="56"/>
  <c r="CZ13" i="56" s="1"/>
  <c r="CW13" i="56" s="1"/>
  <c r="CQ12" i="56"/>
  <c r="CP12" i="56"/>
  <c r="CL12" i="56"/>
  <c r="CK12" i="56"/>
  <c r="CG12" i="56"/>
  <c r="CF12" i="56"/>
  <c r="CB12" i="56"/>
  <c r="CA12" i="56"/>
  <c r="BW12" i="56"/>
  <c r="BV12" i="56"/>
  <c r="BR12" i="56"/>
  <c r="BQ12" i="56"/>
  <c r="BM12" i="56"/>
  <c r="BL12" i="56"/>
  <c r="BH12" i="56"/>
  <c r="BG12" i="56"/>
  <c r="BC12" i="56"/>
  <c r="BB12" i="56"/>
  <c r="AX12" i="56"/>
  <c r="AW12" i="56"/>
  <c r="AS12" i="56"/>
  <c r="AR12" i="56"/>
  <c r="AN12" i="56"/>
  <c r="AM12" i="56"/>
  <c r="AI12" i="56"/>
  <c r="AH12" i="56"/>
  <c r="AD12" i="56"/>
  <c r="AC12" i="56"/>
  <c r="Y12" i="56"/>
  <c r="X12" i="56"/>
  <c r="T12" i="56"/>
  <c r="S12" i="56"/>
  <c r="O12" i="56"/>
  <c r="N12" i="56"/>
  <c r="J12" i="56"/>
  <c r="DA12" i="56" s="1"/>
  <c r="I12" i="56"/>
  <c r="CZ12" i="56" s="1"/>
  <c r="CQ11" i="56"/>
  <c r="CP11" i="56"/>
  <c r="CL11" i="56"/>
  <c r="CK11" i="56"/>
  <c r="CG11" i="56"/>
  <c r="CF11" i="56"/>
  <c r="CB11" i="56"/>
  <c r="CA11" i="56"/>
  <c r="BW11" i="56"/>
  <c r="BV11" i="56"/>
  <c r="BR11" i="56"/>
  <c r="BQ11" i="56"/>
  <c r="BM11" i="56"/>
  <c r="BL11" i="56"/>
  <c r="BH11" i="56"/>
  <c r="BG11" i="56"/>
  <c r="BC11" i="56"/>
  <c r="BB11" i="56"/>
  <c r="AX11" i="56"/>
  <c r="AW11" i="56"/>
  <c r="AS11" i="56"/>
  <c r="AR11" i="56"/>
  <c r="AN11" i="56"/>
  <c r="AM11" i="56"/>
  <c r="AI11" i="56"/>
  <c r="AH11" i="56"/>
  <c r="AD11" i="56"/>
  <c r="AC11" i="56"/>
  <c r="Y11" i="56"/>
  <c r="X11" i="56"/>
  <c r="T11" i="56"/>
  <c r="S11" i="56"/>
  <c r="O11" i="56"/>
  <c r="N11" i="56"/>
  <c r="J11" i="56"/>
  <c r="DA11" i="56" s="1"/>
  <c r="I11" i="56"/>
  <c r="CZ11" i="56" s="1"/>
  <c r="E11" i="56"/>
  <c r="E10" i="56"/>
  <c r="CQ10" i="56"/>
  <c r="CP10" i="56"/>
  <c r="CL10" i="56"/>
  <c r="CK10" i="56"/>
  <c r="CG10" i="56"/>
  <c r="CF10" i="56"/>
  <c r="CB10" i="56"/>
  <c r="CA10" i="56"/>
  <c r="BW10" i="56"/>
  <c r="BV10" i="56"/>
  <c r="BR10" i="56"/>
  <c r="BQ10" i="56"/>
  <c r="BM10" i="56"/>
  <c r="BL10" i="56"/>
  <c r="BH10" i="56"/>
  <c r="BG10" i="56"/>
  <c r="BC10" i="56"/>
  <c r="BB10" i="56"/>
  <c r="AX10" i="56"/>
  <c r="AW10" i="56"/>
  <c r="AS10" i="56"/>
  <c r="AR10" i="56"/>
  <c r="AN10" i="56"/>
  <c r="AM10" i="56"/>
  <c r="AI10" i="56"/>
  <c r="AH10" i="56"/>
  <c r="AD10" i="56"/>
  <c r="AC10" i="56"/>
  <c r="Y10" i="56"/>
  <c r="X10" i="56"/>
  <c r="T10" i="56"/>
  <c r="S10" i="56"/>
  <c r="O10" i="56"/>
  <c r="N10" i="56"/>
  <c r="J10" i="56"/>
  <c r="I10" i="56"/>
  <c r="CQ9" i="56"/>
  <c r="CP9" i="56"/>
  <c r="CL9" i="56"/>
  <c r="CK9" i="56"/>
  <c r="CG9" i="56"/>
  <c r="CF9" i="56"/>
  <c r="CB9" i="56"/>
  <c r="CA9" i="56"/>
  <c r="BW9" i="56"/>
  <c r="BV9" i="56"/>
  <c r="BR9" i="56"/>
  <c r="BQ9" i="56"/>
  <c r="BM9" i="56"/>
  <c r="BL9" i="56"/>
  <c r="BH9" i="56"/>
  <c r="BG9" i="56"/>
  <c r="BC9" i="56"/>
  <c r="BB9" i="56"/>
  <c r="AX9" i="56"/>
  <c r="AW9" i="56"/>
  <c r="AS9" i="56"/>
  <c r="AR9" i="56"/>
  <c r="AN9" i="56"/>
  <c r="AM9" i="56"/>
  <c r="AI9" i="56"/>
  <c r="AH9" i="56"/>
  <c r="AD9" i="56"/>
  <c r="AC9" i="56"/>
  <c r="Y9" i="56"/>
  <c r="X9" i="56"/>
  <c r="T9" i="56"/>
  <c r="S9" i="56"/>
  <c r="O9" i="56"/>
  <c r="N9" i="56"/>
  <c r="J9" i="56"/>
  <c r="I9" i="56"/>
  <c r="CQ8" i="56"/>
  <c r="CP8" i="56"/>
  <c r="CL8" i="56"/>
  <c r="CL28" i="56" s="1"/>
  <c r="CI28" i="56" s="1"/>
  <c r="CK8" i="56"/>
  <c r="CG8" i="56"/>
  <c r="CF8" i="56"/>
  <c r="CB8" i="56"/>
  <c r="CA8" i="56"/>
  <c r="BW8" i="56"/>
  <c r="BV8" i="56"/>
  <c r="BR8" i="56"/>
  <c r="BR28" i="56" s="1"/>
  <c r="BO28" i="56" s="1"/>
  <c r="BQ8" i="56"/>
  <c r="BM8" i="56"/>
  <c r="BL8" i="56"/>
  <c r="BH8" i="56"/>
  <c r="BG8" i="56"/>
  <c r="BC8" i="56"/>
  <c r="BB8" i="56"/>
  <c r="AX8" i="56"/>
  <c r="AX28" i="56" s="1"/>
  <c r="AU28" i="56" s="1"/>
  <c r="AW8" i="56"/>
  <c r="AS8" i="56"/>
  <c r="AR8" i="56"/>
  <c r="AN8" i="56"/>
  <c r="AM8" i="56"/>
  <c r="AI8" i="56"/>
  <c r="AH8" i="56"/>
  <c r="AD8" i="56"/>
  <c r="AD28" i="56" s="1"/>
  <c r="AA28" i="56" s="1"/>
  <c r="AC8" i="56"/>
  <c r="Y8" i="56"/>
  <c r="X8" i="56"/>
  <c r="T8" i="56"/>
  <c r="S8" i="56"/>
  <c r="O8" i="56"/>
  <c r="N8" i="56"/>
  <c r="J8" i="56"/>
  <c r="J28" i="56" s="1"/>
  <c r="G28" i="56" s="1"/>
  <c r="I8" i="56"/>
  <c r="CY8" i="55"/>
  <c r="E8" i="55" s="1"/>
  <c r="CY9" i="55"/>
  <c r="E9" i="55" s="1"/>
  <c r="CY10" i="55"/>
  <c r="E10" i="55" s="1"/>
  <c r="CY11" i="55"/>
  <c r="E11" i="55" s="1"/>
  <c r="CY12" i="55"/>
  <c r="E12" i="55" s="1"/>
  <c r="CY13" i="55"/>
  <c r="CY14" i="55"/>
  <c r="CY15" i="55"/>
  <c r="E15" i="55" s="1"/>
  <c r="CY16" i="55"/>
  <c r="E16" i="55" s="1"/>
  <c r="CY17" i="55"/>
  <c r="CY18" i="55"/>
  <c r="CY19" i="55"/>
  <c r="E19" i="55" s="1"/>
  <c r="CY20" i="55"/>
  <c r="E20" i="55" s="1"/>
  <c r="CY21" i="55"/>
  <c r="CY22" i="55"/>
  <c r="E22" i="55" s="1"/>
  <c r="CY23" i="55"/>
  <c r="E23" i="55" s="1"/>
  <c r="CY24" i="55"/>
  <c r="E24" i="55" s="1"/>
  <c r="CY25" i="55"/>
  <c r="CY26" i="55"/>
  <c r="E26" i="55" s="1"/>
  <c r="CY7" i="55"/>
  <c r="CT27" i="55"/>
  <c r="CV26" i="55"/>
  <c r="CU26" i="55"/>
  <c r="CV25" i="55"/>
  <c r="CU25" i="55"/>
  <c r="CV24" i="55"/>
  <c r="CU24" i="55"/>
  <c r="CV23" i="55"/>
  <c r="CU23" i="55"/>
  <c r="CV22" i="55"/>
  <c r="CU22" i="55"/>
  <c r="CV21" i="55"/>
  <c r="CU21" i="55"/>
  <c r="CV20" i="55"/>
  <c r="CU20" i="55"/>
  <c r="CV19" i="55"/>
  <c r="CU19" i="55"/>
  <c r="CV18" i="55"/>
  <c r="CU18" i="55"/>
  <c r="CV17" i="55"/>
  <c r="CU17" i="55"/>
  <c r="CV16" i="55"/>
  <c r="CU16" i="55"/>
  <c r="CV15" i="55"/>
  <c r="CU15" i="55"/>
  <c r="CV14" i="55"/>
  <c r="CU14" i="55"/>
  <c r="CV13" i="55"/>
  <c r="CU13" i="55"/>
  <c r="CV12" i="55"/>
  <c r="CU12" i="55"/>
  <c r="CV11" i="55"/>
  <c r="CU11" i="55"/>
  <c r="CV10" i="55"/>
  <c r="CU10" i="55"/>
  <c r="CV9" i="55"/>
  <c r="CU9" i="55"/>
  <c r="CV8" i="55"/>
  <c r="CU8" i="55"/>
  <c r="CV7" i="55"/>
  <c r="CU7" i="55"/>
  <c r="CO27" i="55"/>
  <c r="CJ27" i="55"/>
  <c r="CE27" i="55"/>
  <c r="BZ27" i="55"/>
  <c r="BU27" i="55"/>
  <c r="BP27" i="55"/>
  <c r="BK27" i="55"/>
  <c r="BF27" i="55"/>
  <c r="BA27" i="55"/>
  <c r="AV27" i="55"/>
  <c r="AQ27" i="55"/>
  <c r="AL27" i="55"/>
  <c r="AG27" i="55"/>
  <c r="AB27" i="55"/>
  <c r="W27" i="55"/>
  <c r="R27" i="55"/>
  <c r="M27" i="55"/>
  <c r="H27" i="55"/>
  <c r="CQ26" i="55"/>
  <c r="CP26" i="55"/>
  <c r="CL26" i="55"/>
  <c r="CK26" i="55"/>
  <c r="CG26" i="55"/>
  <c r="CF26" i="55"/>
  <c r="CB26" i="55"/>
  <c r="CA26" i="55"/>
  <c r="BW26" i="55"/>
  <c r="BV26" i="55"/>
  <c r="BR26" i="55"/>
  <c r="BQ26" i="55"/>
  <c r="BM26" i="55"/>
  <c r="BL26" i="55"/>
  <c r="BH26" i="55"/>
  <c r="BG26" i="55"/>
  <c r="BC26" i="55"/>
  <c r="BB26" i="55"/>
  <c r="AX26" i="55"/>
  <c r="AW26" i="55"/>
  <c r="AS26" i="55"/>
  <c r="AR26" i="55"/>
  <c r="AN26" i="55"/>
  <c r="AM26" i="55"/>
  <c r="AI26" i="55"/>
  <c r="AH26" i="55"/>
  <c r="AD26" i="55"/>
  <c r="AC26" i="55"/>
  <c r="Y26" i="55"/>
  <c r="X26" i="55"/>
  <c r="T26" i="55"/>
  <c r="S26" i="55"/>
  <c r="O26" i="55"/>
  <c r="N26" i="55"/>
  <c r="J26" i="55"/>
  <c r="DA26" i="55" s="1"/>
  <c r="I26" i="55"/>
  <c r="CZ26" i="55" s="1"/>
  <c r="CW26" i="55" s="1"/>
  <c r="CQ25" i="55"/>
  <c r="CP25" i="55"/>
  <c r="CL25" i="55"/>
  <c r="CK25" i="55"/>
  <c r="CG25" i="55"/>
  <c r="CF25" i="55"/>
  <c r="CB25" i="55"/>
  <c r="CA25" i="55"/>
  <c r="BW25" i="55"/>
  <c r="BV25" i="55"/>
  <c r="BR25" i="55"/>
  <c r="BQ25" i="55"/>
  <c r="BM25" i="55"/>
  <c r="BL25" i="55"/>
  <c r="BH25" i="55"/>
  <c r="BG25" i="55"/>
  <c r="BC25" i="55"/>
  <c r="BB25" i="55"/>
  <c r="AX25" i="55"/>
  <c r="AW25" i="55"/>
  <c r="AS25" i="55"/>
  <c r="AR25" i="55"/>
  <c r="AN25" i="55"/>
  <c r="AM25" i="55"/>
  <c r="AI25" i="55"/>
  <c r="AH25" i="55"/>
  <c r="AD25" i="55"/>
  <c r="AC25" i="55"/>
  <c r="Y25" i="55"/>
  <c r="X25" i="55"/>
  <c r="T25" i="55"/>
  <c r="S25" i="55"/>
  <c r="O25" i="55"/>
  <c r="N25" i="55"/>
  <c r="J25" i="55"/>
  <c r="DA25" i="55" s="1"/>
  <c r="I25" i="55"/>
  <c r="E25" i="55"/>
  <c r="CQ24" i="55"/>
  <c r="CP24" i="55"/>
  <c r="CL24" i="55"/>
  <c r="CK24" i="55"/>
  <c r="CG24" i="55"/>
  <c r="CF24" i="55"/>
  <c r="CB24" i="55"/>
  <c r="CA24" i="55"/>
  <c r="BW24" i="55"/>
  <c r="BV24" i="55"/>
  <c r="BR24" i="55"/>
  <c r="BQ24" i="55"/>
  <c r="BM24" i="55"/>
  <c r="BL24" i="55"/>
  <c r="BH24" i="55"/>
  <c r="BG24" i="55"/>
  <c r="BC24" i="55"/>
  <c r="BB24" i="55"/>
  <c r="AX24" i="55"/>
  <c r="AW24" i="55"/>
  <c r="AS24" i="55"/>
  <c r="AR24" i="55"/>
  <c r="AN24" i="55"/>
  <c r="AM24" i="55"/>
  <c r="AI24" i="55"/>
  <c r="AH24" i="55"/>
  <c r="AD24" i="55"/>
  <c r="AC24" i="55"/>
  <c r="Y24" i="55"/>
  <c r="X24" i="55"/>
  <c r="T24" i="55"/>
  <c r="S24" i="55"/>
  <c r="O24" i="55"/>
  <c r="N24" i="55"/>
  <c r="J24" i="55"/>
  <c r="DA24" i="55" s="1"/>
  <c r="I24" i="55"/>
  <c r="CZ24" i="55" s="1"/>
  <c r="CW24" i="55" s="1"/>
  <c r="CQ23" i="55"/>
  <c r="CP23" i="55"/>
  <c r="CL23" i="55"/>
  <c r="CK23" i="55"/>
  <c r="CG23" i="55"/>
  <c r="CF23" i="55"/>
  <c r="CB23" i="55"/>
  <c r="CA23" i="55"/>
  <c r="BW23" i="55"/>
  <c r="BV23" i="55"/>
  <c r="BR23" i="55"/>
  <c r="BQ23" i="55"/>
  <c r="BM23" i="55"/>
  <c r="BL23" i="55"/>
  <c r="BH23" i="55"/>
  <c r="BG23" i="55"/>
  <c r="BC23" i="55"/>
  <c r="BB23" i="55"/>
  <c r="AX23" i="55"/>
  <c r="AW23" i="55"/>
  <c r="AS23" i="55"/>
  <c r="AR23" i="55"/>
  <c r="AN23" i="55"/>
  <c r="AM23" i="55"/>
  <c r="AI23" i="55"/>
  <c r="AH23" i="55"/>
  <c r="AD23" i="55"/>
  <c r="AC23" i="55"/>
  <c r="Y23" i="55"/>
  <c r="X23" i="55"/>
  <c r="T23" i="55"/>
  <c r="S23" i="55"/>
  <c r="O23" i="55"/>
  <c r="N23" i="55"/>
  <c r="J23" i="55"/>
  <c r="DA23" i="55" s="1"/>
  <c r="I23" i="55"/>
  <c r="CZ23" i="55" s="1"/>
  <c r="CQ22" i="55"/>
  <c r="CP22" i="55"/>
  <c r="CL22" i="55"/>
  <c r="CK22" i="55"/>
  <c r="CG22" i="55"/>
  <c r="CF22" i="55"/>
  <c r="CB22" i="55"/>
  <c r="CA22" i="55"/>
  <c r="BW22" i="55"/>
  <c r="BV22" i="55"/>
  <c r="BR22" i="55"/>
  <c r="BQ22" i="55"/>
  <c r="BM22" i="55"/>
  <c r="BL22" i="55"/>
  <c r="BH22" i="55"/>
  <c r="BG22" i="55"/>
  <c r="BC22" i="55"/>
  <c r="BB22" i="55"/>
  <c r="AX22" i="55"/>
  <c r="AW22" i="55"/>
  <c r="AS22" i="55"/>
  <c r="AR22" i="55"/>
  <c r="AN22" i="55"/>
  <c r="AM22" i="55"/>
  <c r="AI22" i="55"/>
  <c r="AH22" i="55"/>
  <c r="AD22" i="55"/>
  <c r="AC22" i="55"/>
  <c r="Y22" i="55"/>
  <c r="X22" i="55"/>
  <c r="T22" i="55"/>
  <c r="S22" i="55"/>
  <c r="O22" i="55"/>
  <c r="N22" i="55"/>
  <c r="J22" i="55"/>
  <c r="DA22" i="55" s="1"/>
  <c r="I22" i="55"/>
  <c r="CZ22" i="55" s="1"/>
  <c r="CW22" i="55" s="1"/>
  <c r="CQ21" i="55"/>
  <c r="CP21" i="55"/>
  <c r="CL21" i="55"/>
  <c r="CK21" i="55"/>
  <c r="CG21" i="55"/>
  <c r="CF21" i="55"/>
  <c r="CB21" i="55"/>
  <c r="CA21" i="55"/>
  <c r="BW21" i="55"/>
  <c r="BV21" i="55"/>
  <c r="BR21" i="55"/>
  <c r="BQ21" i="55"/>
  <c r="BM21" i="55"/>
  <c r="BL21" i="55"/>
  <c r="BH21" i="55"/>
  <c r="BG21" i="55"/>
  <c r="BC21" i="55"/>
  <c r="BB21" i="55"/>
  <c r="AX21" i="55"/>
  <c r="AW21" i="55"/>
  <c r="AS21" i="55"/>
  <c r="AR21" i="55"/>
  <c r="AN21" i="55"/>
  <c r="AM21" i="55"/>
  <c r="AI21" i="55"/>
  <c r="AH21" i="55"/>
  <c r="AD21" i="55"/>
  <c r="AC21" i="55"/>
  <c r="Y21" i="55"/>
  <c r="X21" i="55"/>
  <c r="T21" i="55"/>
  <c r="S21" i="55"/>
  <c r="O21" i="55"/>
  <c r="N21" i="55"/>
  <c r="J21" i="55"/>
  <c r="DA21" i="55" s="1"/>
  <c r="I21" i="55"/>
  <c r="CZ21" i="55" s="1"/>
  <c r="CW21" i="55" s="1"/>
  <c r="E21" i="55"/>
  <c r="CQ20" i="55"/>
  <c r="CP20" i="55"/>
  <c r="CL20" i="55"/>
  <c r="CK20" i="55"/>
  <c r="CG20" i="55"/>
  <c r="CF20" i="55"/>
  <c r="CB20" i="55"/>
  <c r="CA20" i="55"/>
  <c r="BW20" i="55"/>
  <c r="BV20" i="55"/>
  <c r="BR20" i="55"/>
  <c r="BQ20" i="55"/>
  <c r="BM20" i="55"/>
  <c r="BL20" i="55"/>
  <c r="BH20" i="55"/>
  <c r="BG20" i="55"/>
  <c r="BC20" i="55"/>
  <c r="BB20" i="55"/>
  <c r="AX20" i="55"/>
  <c r="AW20" i="55"/>
  <c r="AS20" i="55"/>
  <c r="AR20" i="55"/>
  <c r="AN20" i="55"/>
  <c r="AM20" i="55"/>
  <c r="AI20" i="55"/>
  <c r="AH20" i="55"/>
  <c r="AD20" i="55"/>
  <c r="AC20" i="55"/>
  <c r="Y20" i="55"/>
  <c r="X20" i="55"/>
  <c r="T20" i="55"/>
  <c r="S20" i="55"/>
  <c r="O20" i="55"/>
  <c r="N20" i="55"/>
  <c r="J20" i="55"/>
  <c r="DA20" i="55" s="1"/>
  <c r="I20" i="55"/>
  <c r="CZ20" i="55" s="1"/>
  <c r="CW20" i="55" s="1"/>
  <c r="CQ19" i="55"/>
  <c r="CP19" i="55"/>
  <c r="CL19" i="55"/>
  <c r="CK19" i="55"/>
  <c r="CG19" i="55"/>
  <c r="CF19" i="55"/>
  <c r="CB19" i="55"/>
  <c r="CA19" i="55"/>
  <c r="BW19" i="55"/>
  <c r="BV19" i="55"/>
  <c r="BR19" i="55"/>
  <c r="BQ19" i="55"/>
  <c r="BM19" i="55"/>
  <c r="BL19" i="55"/>
  <c r="BH19" i="55"/>
  <c r="BG19" i="55"/>
  <c r="BC19" i="55"/>
  <c r="BB19" i="55"/>
  <c r="AX19" i="55"/>
  <c r="AW19" i="55"/>
  <c r="AS19" i="55"/>
  <c r="AR19" i="55"/>
  <c r="AN19" i="55"/>
  <c r="AM19" i="55"/>
  <c r="AI19" i="55"/>
  <c r="AH19" i="55"/>
  <c r="AD19" i="55"/>
  <c r="AC19" i="55"/>
  <c r="Y19" i="55"/>
  <c r="X19" i="55"/>
  <c r="T19" i="55"/>
  <c r="S19" i="55"/>
  <c r="O19" i="55"/>
  <c r="N19" i="55"/>
  <c r="J19" i="55"/>
  <c r="DA19" i="55" s="1"/>
  <c r="I19" i="55"/>
  <c r="CZ19" i="55" s="1"/>
  <c r="CQ18" i="55"/>
  <c r="CP18" i="55"/>
  <c r="CL18" i="55"/>
  <c r="CK18" i="55"/>
  <c r="CG18" i="55"/>
  <c r="CF18" i="55"/>
  <c r="CB18" i="55"/>
  <c r="CA18" i="55"/>
  <c r="BW18" i="55"/>
  <c r="BV18" i="55"/>
  <c r="BR18" i="55"/>
  <c r="BQ18" i="55"/>
  <c r="BM18" i="55"/>
  <c r="BL18" i="55"/>
  <c r="BH18" i="55"/>
  <c r="BG18" i="55"/>
  <c r="BC18" i="55"/>
  <c r="BB18" i="55"/>
  <c r="AX18" i="55"/>
  <c r="AW18" i="55"/>
  <c r="AS18" i="55"/>
  <c r="AR18" i="55"/>
  <c r="AN18" i="55"/>
  <c r="AM18" i="55"/>
  <c r="AI18" i="55"/>
  <c r="AH18" i="55"/>
  <c r="AD18" i="55"/>
  <c r="AC18" i="55"/>
  <c r="Y18" i="55"/>
  <c r="X18" i="55"/>
  <c r="T18" i="55"/>
  <c r="S18" i="55"/>
  <c r="O18" i="55"/>
  <c r="N18" i="55"/>
  <c r="J18" i="55"/>
  <c r="DA18" i="55" s="1"/>
  <c r="I18" i="55"/>
  <c r="CZ18" i="55" s="1"/>
  <c r="CW18" i="55" s="1"/>
  <c r="E18" i="55"/>
  <c r="CQ17" i="55"/>
  <c r="CP17" i="55"/>
  <c r="CL17" i="55"/>
  <c r="CK17" i="55"/>
  <c r="CG17" i="55"/>
  <c r="CF17" i="55"/>
  <c r="CB17" i="55"/>
  <c r="CA17" i="55"/>
  <c r="BW17" i="55"/>
  <c r="BV17" i="55"/>
  <c r="BR17" i="55"/>
  <c r="BQ17" i="55"/>
  <c r="BM17" i="55"/>
  <c r="BL17" i="55"/>
  <c r="BH17" i="55"/>
  <c r="BG17" i="55"/>
  <c r="BC17" i="55"/>
  <c r="BB17" i="55"/>
  <c r="AX17" i="55"/>
  <c r="AW17" i="55"/>
  <c r="AS17" i="55"/>
  <c r="AR17" i="55"/>
  <c r="AN17" i="55"/>
  <c r="AM17" i="55"/>
  <c r="AI17" i="55"/>
  <c r="AH17" i="55"/>
  <c r="AD17" i="55"/>
  <c r="AC17" i="55"/>
  <c r="Y17" i="55"/>
  <c r="X17" i="55"/>
  <c r="T17" i="55"/>
  <c r="S17" i="55"/>
  <c r="O17" i="55"/>
  <c r="N17" i="55"/>
  <c r="J17" i="55"/>
  <c r="DA17" i="55" s="1"/>
  <c r="I17" i="55"/>
  <c r="CZ17" i="55" s="1"/>
  <c r="CW17" i="55" s="1"/>
  <c r="E17" i="55"/>
  <c r="CQ16" i="55"/>
  <c r="CP16" i="55"/>
  <c r="CL16" i="55"/>
  <c r="CK16" i="55"/>
  <c r="CG16" i="55"/>
  <c r="CF16" i="55"/>
  <c r="CB16" i="55"/>
  <c r="CA16" i="55"/>
  <c r="BW16" i="55"/>
  <c r="BV16" i="55"/>
  <c r="BR16" i="55"/>
  <c r="BQ16" i="55"/>
  <c r="BM16" i="55"/>
  <c r="BL16" i="55"/>
  <c r="BH16" i="55"/>
  <c r="BG16" i="55"/>
  <c r="BC16" i="55"/>
  <c r="BB16" i="55"/>
  <c r="AX16" i="55"/>
  <c r="AW16" i="55"/>
  <c r="AS16" i="55"/>
  <c r="AR16" i="55"/>
  <c r="AN16" i="55"/>
  <c r="AM16" i="55"/>
  <c r="AI16" i="55"/>
  <c r="AH16" i="55"/>
  <c r="AD16" i="55"/>
  <c r="AC16" i="55"/>
  <c r="Y16" i="55"/>
  <c r="X16" i="55"/>
  <c r="T16" i="55"/>
  <c r="S16" i="55"/>
  <c r="O16" i="55"/>
  <c r="N16" i="55"/>
  <c r="J16" i="55"/>
  <c r="DA16" i="55" s="1"/>
  <c r="I16" i="55"/>
  <c r="CZ16" i="55" s="1"/>
  <c r="CW16" i="55" s="1"/>
  <c r="CQ15" i="55"/>
  <c r="CP15" i="55"/>
  <c r="CL15" i="55"/>
  <c r="CK15" i="55"/>
  <c r="CG15" i="55"/>
  <c r="CF15" i="55"/>
  <c r="CB15" i="55"/>
  <c r="CA15" i="55"/>
  <c r="BW15" i="55"/>
  <c r="BV15" i="55"/>
  <c r="BR15" i="55"/>
  <c r="BQ15" i="55"/>
  <c r="BM15" i="55"/>
  <c r="BL15" i="55"/>
  <c r="BH15" i="55"/>
  <c r="BG15" i="55"/>
  <c r="BC15" i="55"/>
  <c r="BB15" i="55"/>
  <c r="AX15" i="55"/>
  <c r="AW15" i="55"/>
  <c r="AS15" i="55"/>
  <c r="AR15" i="55"/>
  <c r="AN15" i="55"/>
  <c r="AM15" i="55"/>
  <c r="AI15" i="55"/>
  <c r="AH15" i="55"/>
  <c r="AD15" i="55"/>
  <c r="AC15" i="55"/>
  <c r="Y15" i="55"/>
  <c r="X15" i="55"/>
  <c r="T15" i="55"/>
  <c r="S15" i="55"/>
  <c r="O15" i="55"/>
  <c r="N15" i="55"/>
  <c r="J15" i="55"/>
  <c r="DA15" i="55" s="1"/>
  <c r="I15" i="55"/>
  <c r="CQ14" i="55"/>
  <c r="CP14" i="55"/>
  <c r="CL14" i="55"/>
  <c r="CK14" i="55"/>
  <c r="CG14" i="55"/>
  <c r="CF14" i="55"/>
  <c r="CB14" i="55"/>
  <c r="CA14" i="55"/>
  <c r="BW14" i="55"/>
  <c r="BV14" i="55"/>
  <c r="BR14" i="55"/>
  <c r="BQ14" i="55"/>
  <c r="BM14" i="55"/>
  <c r="BL14" i="55"/>
  <c r="BH14" i="55"/>
  <c r="BG14" i="55"/>
  <c r="BC14" i="55"/>
  <c r="BB14" i="55"/>
  <c r="AX14" i="55"/>
  <c r="AW14" i="55"/>
  <c r="AS14" i="55"/>
  <c r="AR14" i="55"/>
  <c r="AN14" i="55"/>
  <c r="AM14" i="55"/>
  <c r="AI14" i="55"/>
  <c r="AH14" i="55"/>
  <c r="AD14" i="55"/>
  <c r="AC14" i="55"/>
  <c r="Y14" i="55"/>
  <c r="X14" i="55"/>
  <c r="T14" i="55"/>
  <c r="S14" i="55"/>
  <c r="O14" i="55"/>
  <c r="N14" i="55"/>
  <c r="J14" i="55"/>
  <c r="DA14" i="55" s="1"/>
  <c r="I14" i="55"/>
  <c r="CZ14" i="55" s="1"/>
  <c r="CW14" i="55" s="1"/>
  <c r="E14" i="55"/>
  <c r="CQ13" i="55"/>
  <c r="CP13" i="55"/>
  <c r="CL13" i="55"/>
  <c r="CK13" i="55"/>
  <c r="CG13" i="55"/>
  <c r="CF13" i="55"/>
  <c r="CB13" i="55"/>
  <c r="CA13" i="55"/>
  <c r="BW13" i="55"/>
  <c r="BV13" i="55"/>
  <c r="BR13" i="55"/>
  <c r="BQ13" i="55"/>
  <c r="BM13" i="55"/>
  <c r="BL13" i="55"/>
  <c r="BH13" i="55"/>
  <c r="BG13" i="55"/>
  <c r="BC13" i="55"/>
  <c r="BB13" i="55"/>
  <c r="AX13" i="55"/>
  <c r="AW13" i="55"/>
  <c r="AS13" i="55"/>
  <c r="AR13" i="55"/>
  <c r="AN13" i="55"/>
  <c r="AM13" i="55"/>
  <c r="AI13" i="55"/>
  <c r="AH13" i="55"/>
  <c r="AD13" i="55"/>
  <c r="AC13" i="55"/>
  <c r="Y13" i="55"/>
  <c r="X13" i="55"/>
  <c r="T13" i="55"/>
  <c r="S13" i="55"/>
  <c r="O13" i="55"/>
  <c r="N13" i="55"/>
  <c r="J13" i="55"/>
  <c r="DA13" i="55" s="1"/>
  <c r="I13" i="55"/>
  <c r="CZ13" i="55" s="1"/>
  <c r="CW13" i="55" s="1"/>
  <c r="E13" i="55"/>
  <c r="CQ12" i="55"/>
  <c r="CP12" i="55"/>
  <c r="CL12" i="55"/>
  <c r="CK12" i="55"/>
  <c r="CG12" i="55"/>
  <c r="CF12" i="55"/>
  <c r="CB12" i="55"/>
  <c r="CA12" i="55"/>
  <c r="BW12" i="55"/>
  <c r="BV12" i="55"/>
  <c r="BR12" i="55"/>
  <c r="BQ12" i="55"/>
  <c r="BM12" i="55"/>
  <c r="BL12" i="55"/>
  <c r="BH12" i="55"/>
  <c r="BG12" i="55"/>
  <c r="BC12" i="55"/>
  <c r="BB12" i="55"/>
  <c r="AX12" i="55"/>
  <c r="AW12" i="55"/>
  <c r="AS12" i="55"/>
  <c r="AR12" i="55"/>
  <c r="AN12" i="55"/>
  <c r="AM12" i="55"/>
  <c r="AI12" i="55"/>
  <c r="AH12" i="55"/>
  <c r="AD12" i="55"/>
  <c r="AC12" i="55"/>
  <c r="Y12" i="55"/>
  <c r="X12" i="55"/>
  <c r="T12" i="55"/>
  <c r="S12" i="55"/>
  <c r="O12" i="55"/>
  <c r="N12" i="55"/>
  <c r="J12" i="55"/>
  <c r="DA12" i="55" s="1"/>
  <c r="I12" i="55"/>
  <c r="CZ12" i="55" s="1"/>
  <c r="CW12" i="55" s="1"/>
  <c r="CQ11" i="55"/>
  <c r="CP11" i="55"/>
  <c r="CL11" i="55"/>
  <c r="CK11" i="55"/>
  <c r="CG11" i="55"/>
  <c r="CF11" i="55"/>
  <c r="CB11" i="55"/>
  <c r="CA11" i="55"/>
  <c r="BW11" i="55"/>
  <c r="BV11" i="55"/>
  <c r="BR11" i="55"/>
  <c r="BQ11" i="55"/>
  <c r="BM11" i="55"/>
  <c r="BL11" i="55"/>
  <c r="BH11" i="55"/>
  <c r="BG11" i="55"/>
  <c r="BC11" i="55"/>
  <c r="BB11" i="55"/>
  <c r="AX11" i="55"/>
  <c r="AW11" i="55"/>
  <c r="AS11" i="55"/>
  <c r="AR11" i="55"/>
  <c r="AN11" i="55"/>
  <c r="AM11" i="55"/>
  <c r="AI11" i="55"/>
  <c r="AH11" i="55"/>
  <c r="AD11" i="55"/>
  <c r="AC11" i="55"/>
  <c r="Y11" i="55"/>
  <c r="X11" i="55"/>
  <c r="T11" i="55"/>
  <c r="S11" i="55"/>
  <c r="O11" i="55"/>
  <c r="N11" i="55"/>
  <c r="J11" i="55"/>
  <c r="DA11" i="55" s="1"/>
  <c r="I11" i="55"/>
  <c r="CQ10" i="55"/>
  <c r="CP10" i="55"/>
  <c r="CL10" i="55"/>
  <c r="CK10" i="55"/>
  <c r="CG10" i="55"/>
  <c r="CF10" i="55"/>
  <c r="CB10" i="55"/>
  <c r="CA10" i="55"/>
  <c r="BW10" i="55"/>
  <c r="BV10" i="55"/>
  <c r="BR10" i="55"/>
  <c r="BQ10" i="55"/>
  <c r="BM10" i="55"/>
  <c r="BL10" i="55"/>
  <c r="BH10" i="55"/>
  <c r="BG10" i="55"/>
  <c r="BC10" i="55"/>
  <c r="BB10" i="55"/>
  <c r="AX10" i="55"/>
  <c r="AW10" i="55"/>
  <c r="AS10" i="55"/>
  <c r="AR10" i="55"/>
  <c r="AN10" i="55"/>
  <c r="AM10" i="55"/>
  <c r="AI10" i="55"/>
  <c r="AH10" i="55"/>
  <c r="AD10" i="55"/>
  <c r="AC10" i="55"/>
  <c r="Y10" i="55"/>
  <c r="X10" i="55"/>
  <c r="T10" i="55"/>
  <c r="S10" i="55"/>
  <c r="O10" i="55"/>
  <c r="N10" i="55"/>
  <c r="J10" i="55"/>
  <c r="I10" i="55"/>
  <c r="CQ9" i="55"/>
  <c r="CP9" i="55"/>
  <c r="CL9" i="55"/>
  <c r="CK9" i="55"/>
  <c r="CG9" i="55"/>
  <c r="CF9" i="55"/>
  <c r="CB9" i="55"/>
  <c r="CA9" i="55"/>
  <c r="BW9" i="55"/>
  <c r="BV9" i="55"/>
  <c r="BR9" i="55"/>
  <c r="BQ9" i="55"/>
  <c r="BM9" i="55"/>
  <c r="BL9" i="55"/>
  <c r="BH9" i="55"/>
  <c r="BG9" i="55"/>
  <c r="BC9" i="55"/>
  <c r="BB9" i="55"/>
  <c r="AX9" i="55"/>
  <c r="AW9" i="55"/>
  <c r="AS9" i="55"/>
  <c r="AR9" i="55"/>
  <c r="AN9" i="55"/>
  <c r="AM9" i="55"/>
  <c r="AI9" i="55"/>
  <c r="AH9" i="55"/>
  <c r="AD9" i="55"/>
  <c r="AC9" i="55"/>
  <c r="Y9" i="55"/>
  <c r="X9" i="55"/>
  <c r="T9" i="55"/>
  <c r="S9" i="55"/>
  <c r="O9" i="55"/>
  <c r="N9" i="55"/>
  <c r="J9" i="55"/>
  <c r="I9" i="55"/>
  <c r="CQ8" i="55"/>
  <c r="CP8" i="55"/>
  <c r="CL8" i="55"/>
  <c r="CK8" i="55"/>
  <c r="CG8" i="55"/>
  <c r="CF8" i="55"/>
  <c r="CB8" i="55"/>
  <c r="CA8" i="55"/>
  <c r="BW8" i="55"/>
  <c r="BV8" i="55"/>
  <c r="BR8" i="55"/>
  <c r="BQ8" i="55"/>
  <c r="BM8" i="55"/>
  <c r="BL8" i="55"/>
  <c r="BH8" i="55"/>
  <c r="BG8" i="55"/>
  <c r="BC8" i="55"/>
  <c r="BB8" i="55"/>
  <c r="AX8" i="55"/>
  <c r="AW8" i="55"/>
  <c r="AS8" i="55"/>
  <c r="AR8" i="55"/>
  <c r="AN8" i="55"/>
  <c r="AM8" i="55"/>
  <c r="AI8" i="55"/>
  <c r="AH8" i="55"/>
  <c r="AD8" i="55"/>
  <c r="AC8" i="55"/>
  <c r="Y8" i="55"/>
  <c r="X8" i="55"/>
  <c r="T8" i="55"/>
  <c r="S8" i="55"/>
  <c r="O8" i="55"/>
  <c r="N8" i="55"/>
  <c r="J8" i="55"/>
  <c r="I8" i="55"/>
  <c r="CQ7" i="55"/>
  <c r="CP7" i="55"/>
  <c r="CL7" i="55"/>
  <c r="CK7" i="55"/>
  <c r="CG7" i="55"/>
  <c r="CF7" i="55"/>
  <c r="CB7" i="55"/>
  <c r="CA7" i="55"/>
  <c r="BW7" i="55"/>
  <c r="BV7" i="55"/>
  <c r="BR7" i="55"/>
  <c r="BQ7" i="55"/>
  <c r="BL27" i="55"/>
  <c r="BI27" i="55" s="1"/>
  <c r="BH7" i="55"/>
  <c r="BG7" i="55"/>
  <c r="BC7" i="55"/>
  <c r="BB7" i="55"/>
  <c r="BB27" i="55" s="1"/>
  <c r="AY27" i="55" s="1"/>
  <c r="AX7" i="55"/>
  <c r="AW7" i="55"/>
  <c r="AS7" i="55"/>
  <c r="AR7" i="55"/>
  <c r="AN7" i="55"/>
  <c r="AM7" i="55"/>
  <c r="AI7" i="55"/>
  <c r="AH7" i="55"/>
  <c r="AD7" i="55"/>
  <c r="AC7" i="55"/>
  <c r="Y7" i="55"/>
  <c r="X7" i="55"/>
  <c r="X27" i="55" s="1"/>
  <c r="T7" i="55"/>
  <c r="S7" i="55"/>
  <c r="O7" i="55"/>
  <c r="O27" i="55" s="1"/>
  <c r="L27" i="55" s="1"/>
  <c r="N7" i="55"/>
  <c r="N27" i="55" s="1"/>
  <c r="J7" i="55"/>
  <c r="I7" i="55"/>
  <c r="Y27" i="55" l="1"/>
  <c r="V27" i="55" s="1"/>
  <c r="AI27" i="55"/>
  <c r="AF27" i="55" s="1"/>
  <c r="BM27" i="55"/>
  <c r="BJ27" i="55" s="1"/>
  <c r="DA21" i="56"/>
  <c r="DA27" i="56"/>
  <c r="CZ11" i="55"/>
  <c r="AS27" i="55"/>
  <c r="AP27" i="55" s="1"/>
  <c r="BC27" i="55"/>
  <c r="AZ27" i="55" s="1"/>
  <c r="CZ15" i="55"/>
  <c r="O28" i="56"/>
  <c r="L28" i="56" s="1"/>
  <c r="Y28" i="56"/>
  <c r="V28" i="56" s="1"/>
  <c r="AI28" i="56"/>
  <c r="AF28" i="56" s="1"/>
  <c r="AS28" i="56"/>
  <c r="AP28" i="56" s="1"/>
  <c r="BC28" i="56"/>
  <c r="AZ28" i="56" s="1"/>
  <c r="BM28" i="56"/>
  <c r="BJ28" i="56" s="1"/>
  <c r="BW28" i="56"/>
  <c r="BT28" i="56" s="1"/>
  <c r="CG28" i="56"/>
  <c r="CD28" i="56" s="1"/>
  <c r="CQ28" i="56"/>
  <c r="CN28" i="56" s="1"/>
  <c r="CX11" i="56"/>
  <c r="DA9" i="56"/>
  <c r="DA10" i="56"/>
  <c r="CX10" i="56" s="1"/>
  <c r="CZ8" i="56"/>
  <c r="CZ22" i="56"/>
  <c r="CW22" i="56" s="1"/>
  <c r="CZ18" i="56"/>
  <c r="CW18" i="56" s="1"/>
  <c r="BW27" i="55"/>
  <c r="BT27" i="55" s="1"/>
  <c r="CG27" i="55"/>
  <c r="CD27" i="55" s="1"/>
  <c r="CZ25" i="55"/>
  <c r="CW25" i="55" s="1"/>
  <c r="DA10" i="55"/>
  <c r="S28" i="56"/>
  <c r="P28" i="56" s="1"/>
  <c r="AC28" i="56"/>
  <c r="Z28" i="56" s="1"/>
  <c r="AM28" i="56"/>
  <c r="AJ28" i="56" s="1"/>
  <c r="AW28" i="56"/>
  <c r="AT28" i="56" s="1"/>
  <c r="BG28" i="56"/>
  <c r="BD28" i="56" s="1"/>
  <c r="BQ28" i="56"/>
  <c r="BN28" i="56" s="1"/>
  <c r="CA28" i="56"/>
  <c r="BX28" i="56" s="1"/>
  <c r="CK28" i="56"/>
  <c r="CH28" i="56" s="1"/>
  <c r="N28" i="56"/>
  <c r="K28" i="56" s="1"/>
  <c r="AH28" i="56"/>
  <c r="AE28" i="56" s="1"/>
  <c r="BB28" i="56"/>
  <c r="AY28" i="56" s="1"/>
  <c r="BV28" i="56"/>
  <c r="BS28" i="56" s="1"/>
  <c r="CP28" i="56"/>
  <c r="CM28" i="56" s="1"/>
  <c r="CW11" i="56"/>
  <c r="CW14" i="56"/>
  <c r="CX15" i="56"/>
  <c r="CW26" i="56"/>
  <c r="CZ9" i="56"/>
  <c r="CZ10" i="56"/>
  <c r="DA26" i="56"/>
  <c r="CX26" i="56" s="1"/>
  <c r="DA18" i="56"/>
  <c r="CX18" i="56" s="1"/>
  <c r="N28" i="57"/>
  <c r="K28" i="57" s="1"/>
  <c r="S28" i="57"/>
  <c r="P28" i="57" s="1"/>
  <c r="X28" i="57"/>
  <c r="U28" i="57" s="1"/>
  <c r="AC28" i="57"/>
  <c r="Z28" i="57" s="1"/>
  <c r="AH28" i="57"/>
  <c r="AE28" i="57" s="1"/>
  <c r="AM28" i="57"/>
  <c r="AJ28" i="57" s="1"/>
  <c r="AR28" i="57"/>
  <c r="AO28" i="57" s="1"/>
  <c r="AW28" i="57"/>
  <c r="AT28" i="57" s="1"/>
  <c r="BB28" i="57"/>
  <c r="AY28" i="57" s="1"/>
  <c r="BG28" i="57"/>
  <c r="BD28" i="57" s="1"/>
  <c r="BL28" i="57"/>
  <c r="BI28" i="57" s="1"/>
  <c r="BQ28" i="57"/>
  <c r="BN28" i="57" s="1"/>
  <c r="BV28" i="57"/>
  <c r="BS28" i="57" s="1"/>
  <c r="CA28" i="57"/>
  <c r="BX28" i="57" s="1"/>
  <c r="CF28" i="57"/>
  <c r="CC28" i="57" s="1"/>
  <c r="CK28" i="57"/>
  <c r="CH28" i="57" s="1"/>
  <c r="CP28" i="57"/>
  <c r="CM28" i="57" s="1"/>
  <c r="CV8" i="57"/>
  <c r="CV28" i="57" s="1"/>
  <c r="K27" i="55"/>
  <c r="U27" i="55"/>
  <c r="CF27" i="55"/>
  <c r="CC27" i="55" s="1"/>
  <c r="BV27" i="55"/>
  <c r="BS27" i="55" s="1"/>
  <c r="AR27" i="55"/>
  <c r="AO27" i="55" s="1"/>
  <c r="AH27" i="55"/>
  <c r="AE27" i="55" s="1"/>
  <c r="CZ7" i="55"/>
  <c r="CW7" i="55" s="1"/>
  <c r="CW9" i="56"/>
  <c r="CU28" i="56"/>
  <c r="CR28" i="56" s="1"/>
  <c r="CW10" i="56"/>
  <c r="CV28" i="56"/>
  <c r="CS28" i="56" s="1"/>
  <c r="DA8" i="56"/>
  <c r="DA9" i="55"/>
  <c r="CX9" i="55" s="1"/>
  <c r="CZ9" i="55"/>
  <c r="CW9" i="55" s="1"/>
  <c r="DA8" i="55"/>
  <c r="CX8" i="55" s="1"/>
  <c r="CZ8" i="55"/>
  <c r="CW8" i="55" s="1"/>
  <c r="CQ27" i="55"/>
  <c r="CN27" i="55" s="1"/>
  <c r="DA7" i="55"/>
  <c r="CP27" i="55"/>
  <c r="CM27" i="55" s="1"/>
  <c r="CZ10" i="55"/>
  <c r="CW10" i="55" s="1"/>
  <c r="CV27" i="55"/>
  <c r="CS27" i="55" s="1"/>
  <c r="CU27" i="55"/>
  <c r="CR27" i="55" s="1"/>
  <c r="CU28" i="57"/>
  <c r="CR8" i="57"/>
  <c r="I28" i="57"/>
  <c r="F28" i="57" s="1"/>
  <c r="CS8" i="57"/>
  <c r="CT28" i="57"/>
  <c r="E28" i="57" s="1"/>
  <c r="CX23" i="56"/>
  <c r="CW17" i="56"/>
  <c r="CW25" i="56"/>
  <c r="CW16" i="56"/>
  <c r="CW24" i="56"/>
  <c r="CX16" i="56"/>
  <c r="CX17" i="56"/>
  <c r="CW20" i="56"/>
  <c r="CX24" i="56"/>
  <c r="CX25" i="56"/>
  <c r="CX12" i="56"/>
  <c r="CW15" i="56"/>
  <c r="CX20" i="56"/>
  <c r="CW23" i="56"/>
  <c r="I27" i="55"/>
  <c r="F27" i="55" s="1"/>
  <c r="AC27" i="55"/>
  <c r="Z27" i="55" s="1"/>
  <c r="AW27" i="55"/>
  <c r="AT27" i="55" s="1"/>
  <c r="BQ27" i="55"/>
  <c r="BN27" i="55" s="1"/>
  <c r="CK27" i="55"/>
  <c r="CH27" i="55" s="1"/>
  <c r="T27" i="55"/>
  <c r="Q27" i="55" s="1"/>
  <c r="AN27" i="55"/>
  <c r="AK27" i="55" s="1"/>
  <c r="BH27" i="55"/>
  <c r="BE27" i="55" s="1"/>
  <c r="CL27" i="55"/>
  <c r="CI27" i="55" s="1"/>
  <c r="S27" i="55"/>
  <c r="P27" i="55" s="1"/>
  <c r="AM27" i="55"/>
  <c r="AJ27" i="55" s="1"/>
  <c r="BG27" i="55"/>
  <c r="BD27" i="55" s="1"/>
  <c r="CA27" i="55"/>
  <c r="BX27" i="55" s="1"/>
  <c r="J27" i="55"/>
  <c r="G27" i="55" s="1"/>
  <c r="AD27" i="55"/>
  <c r="AA27" i="55" s="1"/>
  <c r="AX27" i="55"/>
  <c r="AU27" i="55" s="1"/>
  <c r="BR27" i="55"/>
  <c r="BO27" i="55" s="1"/>
  <c r="CB27" i="55"/>
  <c r="BY27" i="55" s="1"/>
  <c r="CX15" i="55"/>
  <c r="CX23" i="55"/>
  <c r="CW8" i="56"/>
  <c r="AN28" i="56"/>
  <c r="AK28" i="56" s="1"/>
  <c r="BH28" i="56"/>
  <c r="BE28" i="56" s="1"/>
  <c r="CW19" i="56"/>
  <c r="CW27" i="56"/>
  <c r="X28" i="56"/>
  <c r="U28" i="56" s="1"/>
  <c r="AR28" i="56"/>
  <c r="AO28" i="56" s="1"/>
  <c r="BL28" i="56"/>
  <c r="BI28" i="56" s="1"/>
  <c r="CF28" i="56"/>
  <c r="CC28" i="56" s="1"/>
  <c r="CW12" i="56"/>
  <c r="CX13" i="56"/>
  <c r="CX21" i="56"/>
  <c r="I28" i="56"/>
  <c r="F28" i="56" s="1"/>
  <c r="CX9" i="56"/>
  <c r="T28" i="56"/>
  <c r="Q28" i="56" s="1"/>
  <c r="CB28" i="56"/>
  <c r="BY28" i="56" s="1"/>
  <c r="CX19" i="56"/>
  <c r="CX27" i="56"/>
  <c r="CY28" i="56"/>
  <c r="E28" i="56" s="1"/>
  <c r="CX13" i="55"/>
  <c r="CX21" i="55"/>
  <c r="CX11" i="55"/>
  <c r="CX19" i="55"/>
  <c r="CX17" i="55"/>
  <c r="CX25" i="55"/>
  <c r="CY27" i="55"/>
  <c r="CX10" i="55"/>
  <c r="CX12" i="55"/>
  <c r="CX14" i="55"/>
  <c r="CX16" i="55"/>
  <c r="CX18" i="55"/>
  <c r="CX20" i="55"/>
  <c r="CX22" i="55"/>
  <c r="CX24" i="55"/>
  <c r="CX26" i="55"/>
  <c r="CW11" i="55"/>
  <c r="CW15" i="55"/>
  <c r="CW19" i="55"/>
  <c r="CW23" i="55"/>
  <c r="CS28" i="57" l="1"/>
  <c r="CR28" i="57"/>
  <c r="CZ27" i="55"/>
  <c r="CW27" i="55" s="1"/>
  <c r="DA27" i="55"/>
  <c r="CX27" i="55" s="1"/>
  <c r="DA28" i="56"/>
  <c r="CX28" i="56" s="1"/>
  <c r="CX8" i="56"/>
  <c r="CZ28" i="56"/>
  <c r="CW28" i="56" s="1"/>
  <c r="CX7" i="55"/>
  <c r="P8" i="41" l="1"/>
  <c r="Q8" i="41"/>
  <c r="P9" i="41"/>
  <c r="Q9" i="41"/>
  <c r="P12" i="41"/>
  <c r="Q12" i="41"/>
  <c r="P13" i="41"/>
  <c r="Q13" i="41"/>
  <c r="P14" i="41"/>
  <c r="Q14" i="41"/>
  <c r="P15" i="41"/>
  <c r="Q15" i="41"/>
  <c r="P16" i="41"/>
  <c r="Q16" i="41"/>
  <c r="P17" i="41"/>
  <c r="Q17" i="41"/>
  <c r="P18" i="41"/>
  <c r="Q18" i="41"/>
  <c r="P19" i="41"/>
  <c r="Q19" i="41"/>
  <c r="P20" i="41"/>
  <c r="Q20" i="41"/>
  <c r="P21" i="41"/>
  <c r="Q21" i="41"/>
  <c r="P22" i="41"/>
  <c r="Q22" i="41"/>
  <c r="P23" i="41"/>
  <c r="Q23" i="41"/>
  <c r="P24" i="41"/>
  <c r="Q24" i="41"/>
  <c r="P25" i="41"/>
  <c r="Q25" i="41"/>
  <c r="P26" i="41"/>
  <c r="Q26" i="41"/>
  <c r="P27" i="41"/>
  <c r="Q27" i="41"/>
  <c r="P28" i="41"/>
  <c r="Q28" i="41"/>
  <c r="P29" i="41"/>
  <c r="Q29" i="41"/>
  <c r="P30" i="41"/>
  <c r="Q30" i="41"/>
  <c r="P31" i="41"/>
  <c r="Q31" i="41"/>
  <c r="P32" i="41"/>
  <c r="Q32" i="41"/>
  <c r="P33" i="41"/>
  <c r="Q33" i="41"/>
  <c r="P34" i="41"/>
  <c r="Q34" i="41"/>
  <c r="P35" i="41"/>
  <c r="Q35" i="41"/>
  <c r="P36" i="41"/>
  <c r="Q36" i="41"/>
  <c r="P37" i="41"/>
  <c r="Q37" i="41"/>
  <c r="N8" i="41"/>
  <c r="N9" i="41"/>
  <c r="N12" i="41"/>
  <c r="N13" i="41"/>
  <c r="N14" i="41"/>
  <c r="N15" i="41"/>
  <c r="N16" i="41"/>
  <c r="N17" i="41"/>
  <c r="N18" i="41"/>
  <c r="N19" i="41"/>
  <c r="N20" i="41"/>
  <c r="N21" i="41"/>
  <c r="N22" i="41"/>
  <c r="N23" i="41"/>
  <c r="N24" i="41"/>
  <c r="N25" i="41"/>
  <c r="N26" i="41"/>
  <c r="N27" i="41"/>
  <c r="N28" i="41"/>
  <c r="N29" i="41"/>
  <c r="N30" i="41"/>
  <c r="N31" i="41"/>
  <c r="N32" i="41"/>
  <c r="N33" i="41"/>
  <c r="N34" i="41"/>
  <c r="N35" i="41"/>
  <c r="N36" i="41"/>
  <c r="N37" i="41"/>
  <c r="L8" i="41"/>
  <c r="L9" i="41"/>
  <c r="L12" i="41"/>
  <c r="L13" i="41"/>
  <c r="L14" i="41"/>
  <c r="L15" i="41"/>
  <c r="L16" i="41"/>
  <c r="L17" i="41"/>
  <c r="L18" i="41"/>
  <c r="L19" i="41"/>
  <c r="L20" i="41"/>
  <c r="L21" i="41"/>
  <c r="L22" i="41"/>
  <c r="L23" i="41"/>
  <c r="L24" i="41"/>
  <c r="L25" i="41"/>
  <c r="L26" i="41"/>
  <c r="L27" i="41"/>
  <c r="L28" i="41"/>
  <c r="L29" i="41"/>
  <c r="L30" i="41"/>
  <c r="L31" i="41"/>
  <c r="L32" i="41"/>
  <c r="L33" i="41"/>
  <c r="L34" i="41"/>
  <c r="L35" i="41"/>
  <c r="L36" i="41"/>
  <c r="L37" i="41"/>
  <c r="C7" i="41"/>
  <c r="C11" i="41"/>
  <c r="C10" i="41" l="1"/>
  <c r="C50" i="53"/>
  <c r="AF11" i="53"/>
  <c r="B74" i="53" l="1"/>
  <c r="B66" i="53"/>
  <c r="H50" i="53"/>
  <c r="AJ47" i="53"/>
  <c r="AI47" i="53"/>
  <c r="AH47" i="53"/>
  <c r="AG47" i="53"/>
  <c r="AF47" i="53"/>
  <c r="AE47" i="53"/>
  <c r="AJ46" i="53"/>
  <c r="AI46" i="53"/>
  <c r="AH46" i="53"/>
  <c r="AG46" i="53"/>
  <c r="AF46" i="53"/>
  <c r="AE46" i="53"/>
  <c r="AJ45" i="53"/>
  <c r="AI45" i="53"/>
  <c r="AH45" i="53"/>
  <c r="AG45" i="53"/>
  <c r="AF45" i="53"/>
  <c r="AE45" i="53"/>
  <c r="AJ44" i="53"/>
  <c r="AI44" i="53"/>
  <c r="AH44" i="53"/>
  <c r="AG44" i="53"/>
  <c r="AF44" i="53"/>
  <c r="AE44" i="53"/>
  <c r="AJ43" i="53"/>
  <c r="AI43" i="53"/>
  <c r="AH43" i="53"/>
  <c r="AG43" i="53"/>
  <c r="AF43" i="53"/>
  <c r="AE43" i="53"/>
  <c r="AJ42" i="53"/>
  <c r="AI42" i="53"/>
  <c r="AH42" i="53"/>
  <c r="AG42" i="53"/>
  <c r="AF42" i="53"/>
  <c r="AE42" i="53"/>
  <c r="AJ41" i="53"/>
  <c r="AI41" i="53"/>
  <c r="AH41" i="53"/>
  <c r="AG41" i="53"/>
  <c r="AF41" i="53"/>
  <c r="AE41" i="53"/>
  <c r="AJ40" i="53"/>
  <c r="AI40" i="53"/>
  <c r="AH40" i="53"/>
  <c r="AG40" i="53"/>
  <c r="AF40" i="53"/>
  <c r="AE40" i="53"/>
  <c r="AJ39" i="53"/>
  <c r="AI39" i="53"/>
  <c r="AH39" i="53"/>
  <c r="AG39" i="53"/>
  <c r="AF39" i="53"/>
  <c r="AE39" i="53"/>
  <c r="AJ38" i="53"/>
  <c r="AI38" i="53"/>
  <c r="AH38" i="53"/>
  <c r="AG38" i="53"/>
  <c r="AF38" i="53"/>
  <c r="AE38" i="53"/>
  <c r="AJ37" i="53"/>
  <c r="AI37" i="53"/>
  <c r="AH37" i="53"/>
  <c r="AG37" i="53"/>
  <c r="AF37" i="53"/>
  <c r="AE37" i="53"/>
  <c r="AJ36" i="53"/>
  <c r="AI36" i="53"/>
  <c r="AH36" i="53"/>
  <c r="AG36" i="53"/>
  <c r="AF36" i="53"/>
  <c r="AE36" i="53"/>
  <c r="AJ35" i="53"/>
  <c r="AI35" i="53"/>
  <c r="AH35" i="53"/>
  <c r="AG35" i="53"/>
  <c r="AF35" i="53"/>
  <c r="AE35" i="53"/>
  <c r="AJ34" i="53"/>
  <c r="AI34" i="53"/>
  <c r="AH34" i="53"/>
  <c r="AG34" i="53"/>
  <c r="AF34" i="53"/>
  <c r="AE34" i="53"/>
  <c r="AJ33" i="53"/>
  <c r="AI33" i="53"/>
  <c r="AH33" i="53"/>
  <c r="AG33" i="53"/>
  <c r="AF33" i="53"/>
  <c r="AE33" i="53"/>
  <c r="AJ32" i="53"/>
  <c r="AI32" i="53"/>
  <c r="AH32" i="53"/>
  <c r="AG32" i="53"/>
  <c r="AF32" i="53"/>
  <c r="AE32" i="53"/>
  <c r="AJ31" i="53"/>
  <c r="AI31" i="53"/>
  <c r="AH31" i="53"/>
  <c r="AG31" i="53"/>
  <c r="AF31" i="53"/>
  <c r="AE31" i="53"/>
  <c r="AJ30" i="53"/>
  <c r="AI30" i="53"/>
  <c r="AH30" i="53"/>
  <c r="AG30" i="53"/>
  <c r="AF30" i="53"/>
  <c r="AE30" i="53"/>
  <c r="AJ29" i="53"/>
  <c r="AI29" i="53"/>
  <c r="AH29" i="53"/>
  <c r="AG29" i="53"/>
  <c r="AF29" i="53"/>
  <c r="AE29" i="53"/>
  <c r="AJ28" i="53"/>
  <c r="AI28" i="53"/>
  <c r="AH28" i="53"/>
  <c r="AG28" i="53"/>
  <c r="AF28" i="53"/>
  <c r="AE28" i="53"/>
  <c r="AJ27" i="53"/>
  <c r="AI27" i="53"/>
  <c r="AH27" i="53"/>
  <c r="AG27" i="53"/>
  <c r="AF27" i="53"/>
  <c r="AE27" i="53"/>
  <c r="AJ26" i="53"/>
  <c r="AI26" i="53"/>
  <c r="AH26" i="53"/>
  <c r="AG26" i="53"/>
  <c r="AF26" i="53"/>
  <c r="AE26" i="53"/>
  <c r="AJ25" i="53"/>
  <c r="AI25" i="53"/>
  <c r="AH25" i="53"/>
  <c r="AG25" i="53"/>
  <c r="AF25" i="53"/>
  <c r="AE25" i="53"/>
  <c r="AJ24" i="53"/>
  <c r="AI24" i="53"/>
  <c r="AH24" i="53"/>
  <c r="AG24" i="53"/>
  <c r="AF24" i="53"/>
  <c r="AE24" i="53"/>
  <c r="AJ23" i="53"/>
  <c r="AI23" i="53"/>
  <c r="AH23" i="53"/>
  <c r="AG23" i="53"/>
  <c r="AF23" i="53"/>
  <c r="AE23" i="53"/>
  <c r="AJ22" i="53"/>
  <c r="AI22" i="53"/>
  <c r="AH22" i="53"/>
  <c r="AG22" i="53"/>
  <c r="AF22" i="53"/>
  <c r="AE22" i="53"/>
  <c r="AJ21" i="53"/>
  <c r="AI21" i="53"/>
  <c r="AH21" i="53"/>
  <c r="AG21" i="53"/>
  <c r="AF21" i="53"/>
  <c r="AE21" i="53"/>
  <c r="AJ20" i="53"/>
  <c r="AI20" i="53"/>
  <c r="AH20" i="53"/>
  <c r="AG20" i="53"/>
  <c r="AF20" i="53"/>
  <c r="AE20" i="53"/>
  <c r="AJ19" i="53"/>
  <c r="AI19" i="53"/>
  <c r="AH19" i="53"/>
  <c r="AG19" i="53"/>
  <c r="AF19" i="53"/>
  <c r="AE19" i="53"/>
  <c r="AJ18" i="53"/>
  <c r="AI18" i="53"/>
  <c r="AH18" i="53"/>
  <c r="AG18" i="53"/>
  <c r="AF18" i="53"/>
  <c r="AE18" i="53"/>
  <c r="AJ17" i="53"/>
  <c r="AI17" i="53"/>
  <c r="AH17" i="53"/>
  <c r="AG17" i="53"/>
  <c r="AF17" i="53"/>
  <c r="AE17" i="53"/>
  <c r="AJ16" i="53"/>
  <c r="AI16" i="53"/>
  <c r="AH16" i="53"/>
  <c r="AG16" i="53"/>
  <c r="AF16" i="53"/>
  <c r="AE16" i="53"/>
  <c r="AD15" i="53"/>
  <c r="AC15" i="53"/>
  <c r="AB15" i="53"/>
  <c r="AA15" i="53"/>
  <c r="Z15" i="53"/>
  <c r="Y15" i="53"/>
  <c r="X15" i="53"/>
  <c r="W15" i="53"/>
  <c r="V15" i="53"/>
  <c r="U15" i="53"/>
  <c r="T15" i="53"/>
  <c r="S15" i="53"/>
  <c r="R15" i="53"/>
  <c r="Q15" i="53"/>
  <c r="P15" i="53"/>
  <c r="O15" i="53"/>
  <c r="N15" i="53"/>
  <c r="M15" i="53"/>
  <c r="L15" i="53"/>
  <c r="K15" i="53"/>
  <c r="J15" i="53"/>
  <c r="I15" i="53"/>
  <c r="H15" i="53"/>
  <c r="G15" i="53"/>
  <c r="F15" i="53"/>
  <c r="E15" i="53"/>
  <c r="D15" i="53"/>
  <c r="C15" i="53"/>
  <c r="AD14" i="53"/>
  <c r="AC14" i="53"/>
  <c r="AB14" i="53"/>
  <c r="AA14" i="53"/>
  <c r="Z14" i="53"/>
  <c r="Y14" i="53"/>
  <c r="X14" i="53"/>
  <c r="W14" i="53"/>
  <c r="V14" i="53"/>
  <c r="U14" i="53"/>
  <c r="T14" i="53"/>
  <c r="S14" i="53"/>
  <c r="R14" i="53"/>
  <c r="Q14" i="53"/>
  <c r="P14" i="53"/>
  <c r="O14" i="53"/>
  <c r="N14" i="53"/>
  <c r="M14" i="53"/>
  <c r="L14" i="53"/>
  <c r="K14" i="53"/>
  <c r="J14" i="53"/>
  <c r="I14" i="53"/>
  <c r="H14" i="53"/>
  <c r="G14" i="53"/>
  <c r="F14" i="53"/>
  <c r="E14" i="53"/>
  <c r="D14" i="53"/>
  <c r="C14" i="53"/>
  <c r="B11" i="52" s="1"/>
  <c r="AJ13" i="53"/>
  <c r="AI13" i="53"/>
  <c r="AH13" i="53"/>
  <c r="AG13" i="53"/>
  <c r="AF13" i="53"/>
  <c r="AE13" i="53"/>
  <c r="AJ12" i="53"/>
  <c r="AI12" i="53"/>
  <c r="AH12" i="53"/>
  <c r="AG12" i="53"/>
  <c r="AF12" i="53"/>
  <c r="AE12" i="53"/>
  <c r="AJ11" i="53"/>
  <c r="AI11" i="53"/>
  <c r="AH11" i="53"/>
  <c r="AG11" i="53"/>
  <c r="AE11" i="53"/>
  <c r="AJ10" i="53"/>
  <c r="AI10" i="53"/>
  <c r="AH10" i="53"/>
  <c r="AG10" i="53"/>
  <c r="AF10" i="53"/>
  <c r="AE10" i="53"/>
  <c r="AD9" i="53"/>
  <c r="AC9" i="53"/>
  <c r="AB9" i="53"/>
  <c r="AA9" i="53"/>
  <c r="Z9" i="53"/>
  <c r="Y9" i="53"/>
  <c r="X9" i="53"/>
  <c r="W9" i="53"/>
  <c r="W8" i="53" s="1"/>
  <c r="V9" i="53"/>
  <c r="U9" i="53"/>
  <c r="T9" i="53"/>
  <c r="S9" i="53"/>
  <c r="R9" i="53"/>
  <c r="Q9" i="53"/>
  <c r="P9" i="53"/>
  <c r="O9" i="53"/>
  <c r="N9" i="53"/>
  <c r="M9" i="53"/>
  <c r="L9" i="53"/>
  <c r="K9" i="53"/>
  <c r="J9" i="53"/>
  <c r="I9" i="53"/>
  <c r="H9" i="53"/>
  <c r="G9" i="53"/>
  <c r="F9" i="53"/>
  <c r="E9" i="53"/>
  <c r="D9" i="53"/>
  <c r="C9" i="53"/>
  <c r="F8" i="53" l="1"/>
  <c r="K8" i="53"/>
  <c r="J8" i="53"/>
  <c r="R8" i="53"/>
  <c r="N8" i="53"/>
  <c r="V8" i="53"/>
  <c r="AD8" i="53"/>
  <c r="O8" i="53"/>
  <c r="G8" i="53"/>
  <c r="D7" i="55"/>
  <c r="B12" i="52"/>
  <c r="C8" i="53"/>
  <c r="B5" i="52" s="1"/>
  <c r="B6" i="52"/>
  <c r="Z8" i="53"/>
  <c r="D8" i="53"/>
  <c r="T8" i="53"/>
  <c r="X8" i="53"/>
  <c r="E8" i="53"/>
  <c r="I8" i="53"/>
  <c r="M8" i="53"/>
  <c r="Q8" i="53"/>
  <c r="U8" i="53"/>
  <c r="Y8" i="53"/>
  <c r="AC8" i="53"/>
  <c r="H8" i="53"/>
  <c r="P8" i="53"/>
  <c r="AB8" i="53"/>
  <c r="AJ15" i="53"/>
  <c r="AG14" i="53"/>
  <c r="AI15" i="53"/>
  <c r="S8" i="53"/>
  <c r="AA8" i="53"/>
  <c r="AF9" i="53"/>
  <c r="AF15" i="53"/>
  <c r="AJ14" i="53"/>
  <c r="AG15" i="53"/>
  <c r="AH14" i="53"/>
  <c r="AI9" i="53"/>
  <c r="AJ9" i="53"/>
  <c r="AG9" i="53"/>
  <c r="L8" i="53"/>
  <c r="AH9" i="53"/>
  <c r="AF14" i="53"/>
  <c r="AH15" i="53"/>
  <c r="AE14" i="53"/>
  <c r="AI14" i="53"/>
  <c r="AE9" i="53"/>
  <c r="AE15" i="53"/>
  <c r="D7" i="41"/>
  <c r="E7" i="41"/>
  <c r="F7" i="41"/>
  <c r="G7" i="41"/>
  <c r="H7" i="41"/>
  <c r="I7" i="41"/>
  <c r="J7" i="41"/>
  <c r="K7" i="41"/>
  <c r="M7" i="41"/>
  <c r="O7" i="41"/>
  <c r="P7" i="41" s="1"/>
  <c r="R7" i="41"/>
  <c r="S7" i="41"/>
  <c r="L7" i="41" l="1"/>
  <c r="Q7" i="41"/>
  <c r="N7" i="41"/>
  <c r="AJ8" i="53"/>
  <c r="AE8" i="53"/>
  <c r="D27" i="55"/>
  <c r="E27" i="55" s="1"/>
  <c r="E7" i="55"/>
  <c r="AI8" i="53"/>
  <c r="AG8" i="53"/>
  <c r="AF8" i="53"/>
  <c r="AH8" i="53"/>
  <c r="Q11" i="40"/>
  <c r="P11" i="40"/>
  <c r="Q52" i="40"/>
  <c r="P52" i="40"/>
  <c r="O52" i="40"/>
  <c r="Q51" i="40"/>
  <c r="P51" i="40"/>
  <c r="O51" i="40"/>
  <c r="Q50" i="40"/>
  <c r="P50" i="40"/>
  <c r="O50" i="40"/>
  <c r="Q49" i="40"/>
  <c r="P49" i="40"/>
  <c r="O49" i="40"/>
  <c r="Q48" i="40"/>
  <c r="P48" i="40"/>
  <c r="O48" i="40"/>
  <c r="Q47" i="40"/>
  <c r="P47" i="40"/>
  <c r="O47" i="40"/>
  <c r="Q46" i="40"/>
  <c r="P46" i="40"/>
  <c r="O46" i="40"/>
  <c r="Q45" i="40"/>
  <c r="P45" i="40"/>
  <c r="O45" i="40"/>
  <c r="Q44" i="40"/>
  <c r="P44" i="40"/>
  <c r="O44" i="40"/>
  <c r="Q43" i="40"/>
  <c r="P43" i="40"/>
  <c r="O43" i="40"/>
  <c r="Q42" i="40"/>
  <c r="P42" i="40"/>
  <c r="O42" i="40"/>
  <c r="Q41" i="40"/>
  <c r="P41" i="40"/>
  <c r="O41" i="40"/>
  <c r="Q40" i="40"/>
  <c r="P40" i="40"/>
  <c r="O40" i="40"/>
  <c r="Q39" i="40"/>
  <c r="P39" i="40"/>
  <c r="O39" i="40"/>
  <c r="Q38" i="40"/>
  <c r="P38" i="40"/>
  <c r="O38" i="40"/>
  <c r="Q37" i="40"/>
  <c r="P37" i="40"/>
  <c r="O37" i="40"/>
  <c r="Q36" i="40"/>
  <c r="P36" i="40"/>
  <c r="O36" i="40"/>
  <c r="Q35" i="40"/>
  <c r="P35" i="40"/>
  <c r="O35" i="40"/>
  <c r="Q34" i="40"/>
  <c r="P34" i="40"/>
  <c r="O34" i="40"/>
  <c r="Q33" i="40"/>
  <c r="P33" i="40"/>
  <c r="O33" i="40"/>
  <c r="M8" i="40"/>
  <c r="L8" i="40"/>
  <c r="K8" i="40"/>
  <c r="J8" i="40"/>
  <c r="I8" i="40"/>
  <c r="H8" i="40"/>
  <c r="G8" i="40"/>
  <c r="F8" i="40"/>
  <c r="E8" i="40"/>
  <c r="B8" i="40"/>
  <c r="Q30" i="40"/>
  <c r="P30" i="40"/>
  <c r="O30" i="40"/>
  <c r="Q29" i="40"/>
  <c r="P29" i="40"/>
  <c r="O29" i="40"/>
  <c r="Q28" i="40"/>
  <c r="P28" i="40"/>
  <c r="O28" i="40"/>
  <c r="Q27" i="40"/>
  <c r="P27" i="40"/>
  <c r="O27" i="40"/>
  <c r="Q26" i="40"/>
  <c r="P26" i="40"/>
  <c r="O26" i="40"/>
  <c r="Q25" i="40"/>
  <c r="P25" i="40"/>
  <c r="O25" i="40"/>
  <c r="Q24" i="40"/>
  <c r="P24" i="40"/>
  <c r="O24" i="40"/>
  <c r="Q23" i="40"/>
  <c r="P23" i="40"/>
  <c r="O23" i="40"/>
  <c r="Q22" i="40"/>
  <c r="P22" i="40"/>
  <c r="O22" i="40"/>
  <c r="Q21" i="40"/>
  <c r="P21" i="40"/>
  <c r="O21" i="40"/>
  <c r="Q20" i="40"/>
  <c r="P20" i="40"/>
  <c r="O20" i="40"/>
  <c r="Q19" i="40"/>
  <c r="P19" i="40"/>
  <c r="O19" i="40"/>
  <c r="Q18" i="40"/>
  <c r="P18" i="40"/>
  <c r="O18" i="40"/>
  <c r="Q17" i="40"/>
  <c r="P17" i="40"/>
  <c r="O17" i="40"/>
  <c r="Q16" i="40"/>
  <c r="P16" i="40"/>
  <c r="O16" i="40"/>
  <c r="Q15" i="40"/>
  <c r="P15" i="40"/>
  <c r="O15" i="40"/>
  <c r="Q14" i="40"/>
  <c r="P14" i="40"/>
  <c r="O14" i="40"/>
  <c r="Q13" i="40"/>
  <c r="P13" i="40"/>
  <c r="O13" i="40"/>
  <c r="Q12" i="40"/>
  <c r="P12" i="40"/>
  <c r="O12" i="40"/>
  <c r="O11" i="40"/>
  <c r="M10" i="40"/>
  <c r="M7" i="40" s="1"/>
  <c r="L10" i="40"/>
  <c r="L7" i="40" s="1"/>
  <c r="K10" i="40"/>
  <c r="K7" i="40" s="1"/>
  <c r="J10" i="40"/>
  <c r="J7" i="40" s="1"/>
  <c r="I10" i="40"/>
  <c r="I7" i="40" s="1"/>
  <c r="H10" i="40"/>
  <c r="H7" i="40" s="1"/>
  <c r="G10" i="40"/>
  <c r="G7" i="40" s="1"/>
  <c r="F10" i="40"/>
  <c r="F7" i="40" s="1"/>
  <c r="E10" i="40"/>
  <c r="E7" i="40" s="1"/>
  <c r="D10" i="40"/>
  <c r="D7" i="40" s="1"/>
  <c r="C10" i="40"/>
  <c r="C7" i="40" s="1"/>
  <c r="B10" i="40"/>
  <c r="B7" i="40" s="1"/>
  <c r="O7" i="40" l="1"/>
  <c r="O32" i="40"/>
  <c r="C8" i="40"/>
  <c r="Q32" i="40"/>
  <c r="D8" i="40"/>
  <c r="Q10" i="40"/>
  <c r="P32" i="40"/>
  <c r="O10" i="40"/>
  <c r="P10" i="40"/>
  <c r="C5" i="40" l="1"/>
  <c r="K8" i="29" l="1"/>
  <c r="K10" i="29"/>
  <c r="K11" i="29"/>
  <c r="K12" i="29"/>
  <c r="K13" i="29"/>
  <c r="K15" i="29"/>
  <c r="K16" i="29"/>
  <c r="K17" i="29"/>
  <c r="K18" i="29"/>
  <c r="K19" i="29"/>
  <c r="K20" i="29"/>
  <c r="K21" i="29"/>
  <c r="K22" i="29"/>
  <c r="K23" i="29"/>
  <c r="K24" i="29"/>
  <c r="K25" i="29"/>
  <c r="K26" i="29"/>
  <c r="K27" i="29"/>
  <c r="K28" i="29"/>
  <c r="K29" i="29"/>
  <c r="K30" i="29"/>
  <c r="K31" i="29"/>
  <c r="K32" i="29"/>
  <c r="K33" i="29"/>
  <c r="K34" i="29"/>
  <c r="K35" i="29"/>
  <c r="K36" i="29"/>
  <c r="K37" i="29"/>
  <c r="K38" i="29"/>
  <c r="K39" i="29"/>
  <c r="K40" i="29"/>
  <c r="K41" i="29"/>
  <c r="K6" i="29"/>
  <c r="D8" i="32" l="1"/>
  <c r="E8" i="32"/>
  <c r="F8" i="32"/>
  <c r="G8" i="32"/>
  <c r="G6" i="32" s="1"/>
  <c r="H8" i="32"/>
  <c r="H6" i="32" s="1"/>
  <c r="I8" i="32"/>
  <c r="I6" i="32" s="1"/>
  <c r="J8" i="32"/>
  <c r="K8" i="32"/>
  <c r="L8" i="32"/>
  <c r="M8" i="32"/>
  <c r="N8" i="32"/>
  <c r="O8" i="32"/>
  <c r="P8" i="32"/>
  <c r="Q8" i="32"/>
  <c r="S8" i="32"/>
  <c r="T8" i="32"/>
  <c r="U8" i="32"/>
  <c r="V8" i="32"/>
  <c r="W8" i="32"/>
  <c r="C8" i="32"/>
  <c r="K14" i="32"/>
  <c r="K12" i="32" s="1"/>
  <c r="L14" i="32"/>
  <c r="L12" i="32" s="1"/>
  <c r="M14" i="32"/>
  <c r="M12" i="32" s="1"/>
  <c r="N14" i="32"/>
  <c r="O14" i="32"/>
  <c r="O12" i="32" s="1"/>
  <c r="O6" i="32" s="1"/>
  <c r="P14" i="32"/>
  <c r="P12" i="32" s="1"/>
  <c r="Q14" i="32"/>
  <c r="Q12" i="32" s="1"/>
  <c r="S14" i="32"/>
  <c r="S12" i="32" s="1"/>
  <c r="T14" i="32"/>
  <c r="T12" i="32" s="1"/>
  <c r="T6" i="32" s="1"/>
  <c r="U14" i="32"/>
  <c r="U12" i="32" s="1"/>
  <c r="V14" i="32"/>
  <c r="V12" i="32" s="1"/>
  <c r="W14" i="32"/>
  <c r="W12" i="32" s="1"/>
  <c r="J14" i="32"/>
  <c r="J12" i="32" s="1"/>
  <c r="D14" i="32"/>
  <c r="D12" i="32" s="1"/>
  <c r="C14" i="32"/>
  <c r="AA14" i="32" l="1"/>
  <c r="Z8" i="32"/>
  <c r="N12" i="32"/>
  <c r="AA12" i="32" s="1"/>
  <c r="Z14" i="32"/>
  <c r="F6" i="32"/>
  <c r="Y6" i="32" s="1"/>
  <c r="Y8" i="32"/>
  <c r="C12" i="32"/>
  <c r="U6" i="32"/>
  <c r="M6" i="32"/>
  <c r="P6" i="32"/>
  <c r="J6" i="32"/>
  <c r="W6" i="32"/>
  <c r="L6" i="32"/>
  <c r="D6" i="32"/>
  <c r="V6" i="32"/>
  <c r="Q6" i="32"/>
  <c r="K6" i="32"/>
  <c r="S6" i="32"/>
  <c r="E6" i="32"/>
  <c r="N6" i="32" l="1"/>
  <c r="Z6" i="32" s="1"/>
  <c r="Z12" i="32"/>
  <c r="C6" i="32"/>
  <c r="D5" i="40"/>
  <c r="O5" i="40" s="1"/>
  <c r="E5" i="40"/>
  <c r="F5" i="40"/>
  <c r="G5" i="40"/>
  <c r="H5" i="40"/>
  <c r="I5" i="40"/>
  <c r="J5" i="40"/>
  <c r="K5" i="40"/>
  <c r="L5" i="40"/>
  <c r="M5" i="40"/>
  <c r="B5" i="40"/>
  <c r="P7" i="40"/>
  <c r="Q7" i="40"/>
  <c r="O8" i="40"/>
  <c r="P8" i="40"/>
  <c r="Q8" i="40"/>
  <c r="D9" i="30"/>
  <c r="E9" i="30"/>
  <c r="F9" i="30"/>
  <c r="G9" i="30"/>
  <c r="H9" i="30"/>
  <c r="I9" i="30"/>
  <c r="J9" i="30"/>
  <c r="K9" i="30"/>
  <c r="L9" i="30"/>
  <c r="M9" i="30"/>
  <c r="N9" i="30"/>
  <c r="O9" i="30"/>
  <c r="P9" i="30"/>
  <c r="Q9" i="30"/>
  <c r="R9" i="30"/>
  <c r="S9" i="30"/>
  <c r="T9" i="30"/>
  <c r="U9" i="30"/>
  <c r="V9" i="30"/>
  <c r="W9" i="30"/>
  <c r="X9" i="30"/>
  <c r="Y9" i="30"/>
  <c r="Z9" i="30"/>
  <c r="T15" i="30"/>
  <c r="U15" i="30"/>
  <c r="V15" i="30"/>
  <c r="V13" i="30" s="1"/>
  <c r="W15" i="30"/>
  <c r="W13" i="30" s="1"/>
  <c r="X15" i="30"/>
  <c r="X13" i="30" s="1"/>
  <c r="U13" i="30"/>
  <c r="B9" i="30"/>
  <c r="B15" i="30"/>
  <c r="D15" i="30"/>
  <c r="D13" i="30" s="1"/>
  <c r="E15" i="30"/>
  <c r="E13" i="30" s="1"/>
  <c r="F15" i="30"/>
  <c r="G15" i="30"/>
  <c r="G13" i="30" s="1"/>
  <c r="G7" i="30" s="1"/>
  <c r="H15" i="30"/>
  <c r="H13" i="30" s="1"/>
  <c r="H7" i="30" s="1"/>
  <c r="I15" i="30"/>
  <c r="I13" i="30" s="1"/>
  <c r="I7" i="30" s="1"/>
  <c r="J15" i="30"/>
  <c r="J13" i="30" s="1"/>
  <c r="K15" i="30"/>
  <c r="K13" i="30" s="1"/>
  <c r="K7" i="30" s="1"/>
  <c r="L15" i="30"/>
  <c r="L13" i="30" s="1"/>
  <c r="L7" i="30" s="1"/>
  <c r="M15" i="30"/>
  <c r="M13" i="30" s="1"/>
  <c r="N15" i="30"/>
  <c r="N13" i="30" s="1"/>
  <c r="O15" i="30"/>
  <c r="P15" i="30"/>
  <c r="P13" i="30" s="1"/>
  <c r="Q15" i="30"/>
  <c r="R15" i="30"/>
  <c r="R13" i="30" s="1"/>
  <c r="S15" i="30"/>
  <c r="S13" i="30" s="1"/>
  <c r="S7" i="30" s="1"/>
  <c r="Y15" i="30"/>
  <c r="Y13" i="30" s="1"/>
  <c r="Z15" i="30"/>
  <c r="Z13" i="30" s="1"/>
  <c r="C15" i="30"/>
  <c r="C13" i="30" s="1"/>
  <c r="C9" i="30"/>
  <c r="AB8" i="30"/>
  <c r="AC8" i="30"/>
  <c r="AD8" i="30"/>
  <c r="AB16" i="30"/>
  <c r="AC16" i="30"/>
  <c r="AD16" i="30"/>
  <c r="AB17" i="30"/>
  <c r="AC17" i="30"/>
  <c r="AD17" i="30"/>
  <c r="AB18" i="30"/>
  <c r="AC18" i="30"/>
  <c r="AD18" i="30"/>
  <c r="AB19" i="30"/>
  <c r="AC19" i="30"/>
  <c r="AD19" i="30"/>
  <c r="AB20" i="30"/>
  <c r="AC20" i="30"/>
  <c r="AD20" i="30"/>
  <c r="AB21" i="30"/>
  <c r="AC21" i="30"/>
  <c r="AD21" i="30"/>
  <c r="AB22" i="30"/>
  <c r="AC22" i="30"/>
  <c r="AD22" i="30"/>
  <c r="AB23" i="30"/>
  <c r="AC23" i="30"/>
  <c r="AD23" i="30"/>
  <c r="AB24" i="30"/>
  <c r="AC24" i="30"/>
  <c r="AD24" i="30"/>
  <c r="AB25" i="30"/>
  <c r="AC25" i="30"/>
  <c r="AD25" i="30"/>
  <c r="AB26" i="30"/>
  <c r="AC26" i="30"/>
  <c r="AD26" i="30"/>
  <c r="AB27" i="30"/>
  <c r="AC27" i="30"/>
  <c r="AD27" i="30"/>
  <c r="AB28" i="30"/>
  <c r="AC28" i="30"/>
  <c r="AD28" i="30"/>
  <c r="AB29" i="30"/>
  <c r="AC29" i="30"/>
  <c r="AD29" i="30"/>
  <c r="AB30" i="30"/>
  <c r="AC30" i="30"/>
  <c r="AD30" i="30"/>
  <c r="AB31" i="30"/>
  <c r="AC31" i="30"/>
  <c r="AD31" i="30"/>
  <c r="AB32" i="30"/>
  <c r="AC32" i="30"/>
  <c r="AD32" i="30"/>
  <c r="AB33" i="30"/>
  <c r="AC33" i="30"/>
  <c r="AD33" i="30"/>
  <c r="AB34" i="30"/>
  <c r="AC34" i="30"/>
  <c r="AD34" i="30"/>
  <c r="AB35" i="30"/>
  <c r="AC35" i="30"/>
  <c r="AD35" i="30"/>
  <c r="AB36" i="30"/>
  <c r="AC36" i="30"/>
  <c r="AD36" i="30"/>
  <c r="AB37" i="30"/>
  <c r="AC37" i="30"/>
  <c r="AD37" i="30"/>
  <c r="AB38" i="30"/>
  <c r="AC38" i="30"/>
  <c r="AD38" i="30"/>
  <c r="AB39" i="30"/>
  <c r="AC39" i="30"/>
  <c r="AD39" i="30"/>
  <c r="AB40" i="30"/>
  <c r="AC40" i="30"/>
  <c r="AD40" i="30"/>
  <c r="AB41" i="30"/>
  <c r="AC41" i="30"/>
  <c r="AD41" i="30"/>
  <c r="AB42" i="30"/>
  <c r="AC42" i="30"/>
  <c r="AD42" i="30"/>
  <c r="AB43" i="30"/>
  <c r="AC43" i="30"/>
  <c r="AD43" i="30"/>
  <c r="W7" i="30" l="1"/>
  <c r="U7" i="30"/>
  <c r="F13" i="30"/>
  <c r="AF13" i="30" s="1"/>
  <c r="AF15" i="30"/>
  <c r="B13" i="30"/>
  <c r="AB15" i="30"/>
  <c r="AC15" i="30"/>
  <c r="T13" i="30"/>
  <c r="AG15" i="30"/>
  <c r="Q13" i="30"/>
  <c r="AE13" i="30" s="1"/>
  <c r="AE15" i="30"/>
  <c r="O13" i="30"/>
  <c r="AD15" i="30"/>
  <c r="D7" i="30"/>
  <c r="Q5" i="40"/>
  <c r="P5" i="40"/>
  <c r="Y7" i="30"/>
  <c r="E7" i="30"/>
  <c r="M7" i="30"/>
  <c r="Q7" i="30"/>
  <c r="P7" i="30"/>
  <c r="Z7" i="30"/>
  <c r="V7" i="30"/>
  <c r="C7" i="30"/>
  <c r="R7" i="30"/>
  <c r="J7" i="30"/>
  <c r="F7" i="30"/>
  <c r="N7" i="30"/>
  <c r="AC9" i="30"/>
  <c r="AB9" i="30"/>
  <c r="B7" i="30"/>
  <c r="X7" i="30"/>
  <c r="AD9" i="30"/>
  <c r="R11" i="41"/>
  <c r="O11" i="41"/>
  <c r="M11" i="41"/>
  <c r="D11" i="41"/>
  <c r="E11" i="41"/>
  <c r="G11" i="41"/>
  <c r="H11" i="41"/>
  <c r="I11" i="41"/>
  <c r="K11" i="41"/>
  <c r="J13" i="41"/>
  <c r="J14" i="41"/>
  <c r="J15" i="41"/>
  <c r="J16" i="41"/>
  <c r="J17" i="41"/>
  <c r="J18" i="41"/>
  <c r="J19" i="41"/>
  <c r="J20" i="41"/>
  <c r="J21" i="41"/>
  <c r="J22" i="41"/>
  <c r="J23" i="41"/>
  <c r="J24" i="41"/>
  <c r="J25" i="41"/>
  <c r="J26" i="41"/>
  <c r="J27" i="41"/>
  <c r="J28" i="41"/>
  <c r="J29" i="41"/>
  <c r="J30" i="41"/>
  <c r="J31" i="41"/>
  <c r="J32" i="41"/>
  <c r="J33" i="41"/>
  <c r="J34" i="41"/>
  <c r="J35" i="41"/>
  <c r="J36" i="41"/>
  <c r="J37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25" i="41"/>
  <c r="F26" i="41"/>
  <c r="F27" i="41"/>
  <c r="F28" i="41"/>
  <c r="F29" i="41"/>
  <c r="F30" i="41"/>
  <c r="F31" i="41"/>
  <c r="F32" i="41"/>
  <c r="F33" i="41"/>
  <c r="F34" i="41"/>
  <c r="F35" i="41"/>
  <c r="F36" i="41"/>
  <c r="F37" i="41"/>
  <c r="C6" i="41"/>
  <c r="S17" i="41"/>
  <c r="S18" i="41"/>
  <c r="S19" i="41"/>
  <c r="S20" i="41"/>
  <c r="S21" i="41"/>
  <c r="S22" i="41"/>
  <c r="S23" i="41"/>
  <c r="S24" i="41"/>
  <c r="S25" i="41"/>
  <c r="S26" i="41"/>
  <c r="S27" i="41"/>
  <c r="S28" i="41"/>
  <c r="S29" i="41"/>
  <c r="S30" i="41"/>
  <c r="S31" i="41"/>
  <c r="S32" i="41"/>
  <c r="S33" i="41"/>
  <c r="S34" i="41"/>
  <c r="S35" i="41"/>
  <c r="S36" i="41"/>
  <c r="S37" i="41"/>
  <c r="S12" i="41"/>
  <c r="S13" i="41"/>
  <c r="S14" i="41"/>
  <c r="S15" i="41"/>
  <c r="S16" i="41"/>
  <c r="J12" i="41"/>
  <c r="F12" i="41"/>
  <c r="E6" i="41" l="1"/>
  <c r="E10" i="41"/>
  <c r="M6" i="41"/>
  <c r="N6" i="41" s="1"/>
  <c r="N11" i="41"/>
  <c r="M10" i="41"/>
  <c r="N10" i="41" s="1"/>
  <c r="R6" i="41"/>
  <c r="R10" i="41"/>
  <c r="D6" i="41"/>
  <c r="D10" i="41"/>
  <c r="K6" i="41"/>
  <c r="L11" i="41"/>
  <c r="K10" i="41"/>
  <c r="L10" i="41" s="1"/>
  <c r="G6" i="41"/>
  <c r="G10" i="41"/>
  <c r="H6" i="41"/>
  <c r="H10" i="41"/>
  <c r="O6" i="41"/>
  <c r="O10" i="41"/>
  <c r="I6" i="41"/>
  <c r="P6" i="41" s="1"/>
  <c r="P11" i="41"/>
  <c r="Q11" i="41"/>
  <c r="I10" i="41"/>
  <c r="AC13" i="30"/>
  <c r="AB13" i="30"/>
  <c r="T7" i="30"/>
  <c r="AG13" i="30"/>
  <c r="O7" i="30"/>
  <c r="AD7" i="30" s="1"/>
  <c r="AD13" i="30"/>
  <c r="Q6" i="41"/>
  <c r="L6" i="41"/>
  <c r="AC7" i="30"/>
  <c r="AB7" i="30"/>
  <c r="F11" i="41"/>
  <c r="J11" i="41"/>
  <c r="S11" i="41"/>
  <c r="F6" i="41" l="1"/>
  <c r="F10" i="41"/>
  <c r="S6" i="41"/>
  <c r="S10" i="41"/>
  <c r="J6" i="41"/>
  <c r="J10" i="41"/>
  <c r="P10" i="41"/>
  <c r="Q10" i="41"/>
</calcChain>
</file>

<file path=xl/sharedStrings.xml><?xml version="1.0" encoding="utf-8"?>
<sst xmlns="http://schemas.openxmlformats.org/spreadsheetml/2006/main" count="1960" uniqueCount="555">
  <si>
    <t>Наименование</t>
  </si>
  <si>
    <t>01</t>
  </si>
  <si>
    <t>02</t>
  </si>
  <si>
    <t>03</t>
  </si>
  <si>
    <t>в том числе:</t>
  </si>
  <si>
    <t>Численность работников (физические лица)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</si>
  <si>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</si>
  <si>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</si>
  <si>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</si>
  <si>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</si>
  <si>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</si>
  <si>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всего</t>
  </si>
  <si>
    <t>в том числе</t>
  </si>
  <si>
    <t>директор</t>
  </si>
  <si>
    <t>04</t>
  </si>
  <si>
    <t>05</t>
  </si>
  <si>
    <t>06</t>
  </si>
  <si>
    <t>07</t>
  </si>
  <si>
    <t>08</t>
  </si>
  <si>
    <t>09</t>
  </si>
  <si>
    <t>русского языка и литературы</t>
  </si>
  <si>
    <t>10</t>
  </si>
  <si>
    <t>11</t>
  </si>
  <si>
    <t>математики</t>
  </si>
  <si>
    <t>12</t>
  </si>
  <si>
    <t>информатики</t>
  </si>
  <si>
    <t>13</t>
  </si>
  <si>
    <t>физики</t>
  </si>
  <si>
    <t>14</t>
  </si>
  <si>
    <t>химии</t>
  </si>
  <si>
    <t>15</t>
  </si>
  <si>
    <t>географии</t>
  </si>
  <si>
    <t>16</t>
  </si>
  <si>
    <t>биологии</t>
  </si>
  <si>
    <t>17</t>
  </si>
  <si>
    <t>английского языка</t>
  </si>
  <si>
    <t>18</t>
  </si>
  <si>
    <t>немецкого языка</t>
  </si>
  <si>
    <t>19</t>
  </si>
  <si>
    <t>французского языка</t>
  </si>
  <si>
    <t>20</t>
  </si>
  <si>
    <t>других иностранных языков</t>
  </si>
  <si>
    <t>21</t>
  </si>
  <si>
    <t>музыки и пения</t>
  </si>
  <si>
    <t>22</t>
  </si>
  <si>
    <t>23</t>
  </si>
  <si>
    <t>24</t>
  </si>
  <si>
    <t>физической культуры</t>
  </si>
  <si>
    <t>25</t>
  </si>
  <si>
    <t>трудового обучения</t>
  </si>
  <si>
    <t>26</t>
  </si>
  <si>
    <t>27</t>
  </si>
  <si>
    <t>прочих предметов</t>
  </si>
  <si>
    <t>учителя-логопеды</t>
  </si>
  <si>
    <t>28</t>
  </si>
  <si>
    <t>мастера производственного обучения</t>
  </si>
  <si>
    <t>29</t>
  </si>
  <si>
    <t>педагоги-психологи</t>
  </si>
  <si>
    <t>30</t>
  </si>
  <si>
    <t>социальные педагоги</t>
  </si>
  <si>
    <t>31</t>
  </si>
  <si>
    <t>воспитатели</t>
  </si>
  <si>
    <t>32</t>
  </si>
  <si>
    <t>тьютеры</t>
  </si>
  <si>
    <t>33</t>
  </si>
  <si>
    <t>другие педагогические работники</t>
  </si>
  <si>
    <t>34</t>
  </si>
  <si>
    <t>35</t>
  </si>
  <si>
    <t>нерусского языка и литературы</t>
  </si>
  <si>
    <t>истории, права, обществознания, экономики</t>
  </si>
  <si>
    <t>изобразительного искусства, черчения</t>
  </si>
  <si>
    <t>основ безопасности жизнедеятельности</t>
  </si>
  <si>
    <t>1 - 3 (4) и подготовительных классов</t>
  </si>
  <si>
    <t>высшее профессиональное</t>
  </si>
  <si>
    <t>среднее профессиональное</t>
  </si>
  <si>
    <t>среднее (полное) общее</t>
  </si>
  <si>
    <t>менее 2 лет</t>
  </si>
  <si>
    <t>от 2 до 5 лет</t>
  </si>
  <si>
    <t>от 5 до 10 лет</t>
  </si>
  <si>
    <t>более 20 лет</t>
  </si>
  <si>
    <t>моложе 25 лет</t>
  </si>
  <si>
    <t>№ строки</t>
  </si>
  <si>
    <t>руководящие работники</t>
  </si>
  <si>
    <t>Образование</t>
  </si>
  <si>
    <t>№</t>
  </si>
  <si>
    <t>ФИО</t>
  </si>
  <si>
    <t>Специальность по диплому</t>
  </si>
  <si>
    <t>имеющих внутреннее совместительство</t>
  </si>
  <si>
    <t>менее 1 года</t>
  </si>
  <si>
    <t>от 1 до 2 лет</t>
  </si>
  <si>
    <t>от 2 до 3 лет</t>
  </si>
  <si>
    <t>старше 25 лет</t>
  </si>
  <si>
    <t>до 18 часов</t>
  </si>
  <si>
    <t>до 24 часов</t>
  </si>
  <si>
    <t>36</t>
  </si>
  <si>
    <t>37</t>
  </si>
  <si>
    <t>Образовательное учреждение</t>
  </si>
  <si>
    <t>ученую степень</t>
  </si>
  <si>
    <t>доктора наук</t>
  </si>
  <si>
    <t>кандидата наук</t>
  </si>
  <si>
    <t>Наименование отчитывающейся организации:</t>
  </si>
  <si>
    <r>
      <t>руководящие работники</t>
    </r>
    <r>
      <rPr>
        <sz val="9"/>
        <rFont val="Arial"/>
        <family val="2"/>
        <charset val="204"/>
      </rPr>
      <t xml:space="preserve"> (сумма строк 03, 04)</t>
    </r>
  </si>
  <si>
    <t>руководящих работников, имеющих педагогическую нагрузку</t>
  </si>
  <si>
    <t>Í</t>
  </si>
  <si>
    <t>квалификацию как педагог</t>
  </si>
  <si>
    <t>не аттестовывались</t>
  </si>
  <si>
    <t>соответствуют занимаемой должности</t>
  </si>
  <si>
    <t>образование</t>
  </si>
  <si>
    <t>имеют два высших образования</t>
  </si>
  <si>
    <t>обучаются в образовательных учреждениях ВПО и СПО без отрыва от работы</t>
  </si>
  <si>
    <t>обучаются в аспирантуре без отрыва от работы</t>
  </si>
  <si>
    <t>Численность работников фактически по состоянию на отчетную дату</t>
  </si>
  <si>
    <t>от 10 до 15 лет</t>
  </si>
  <si>
    <t>от 15 до 20 лет</t>
  </si>
  <si>
    <t>65 и старше</t>
  </si>
  <si>
    <t>25 - 29</t>
  </si>
  <si>
    <t>30 - 34</t>
  </si>
  <si>
    <t>35 - 39</t>
  </si>
  <si>
    <t>50 - 54</t>
  </si>
  <si>
    <t>55 - 59</t>
  </si>
  <si>
    <t xml:space="preserve"> 40 - 44</t>
  </si>
  <si>
    <t>45 - 50</t>
  </si>
  <si>
    <t>Движение работников</t>
  </si>
  <si>
    <t>Численность требуемых работников на вакантные рабочие места на отчетную дату</t>
  </si>
  <si>
    <t>из них:</t>
  </si>
  <si>
    <t>по соглашению сторон</t>
  </si>
  <si>
    <t>в связи с сокращением численности работников</t>
  </si>
  <si>
    <t>по инициативе администрации</t>
  </si>
  <si>
    <t>по собственному желанию</t>
  </si>
  <si>
    <t>численность работников, имеющих диплом менеджера в образовании</t>
  </si>
  <si>
    <t>по профилю образования</t>
  </si>
  <si>
    <t>в т.ч. назначенных на руководящие должности (гр. 4) из резерва</t>
  </si>
  <si>
    <t>не по профилю образования</t>
  </si>
  <si>
    <t>в т.ч. (из гр. 16) не имеют высшего образования и обучаются заочно</t>
  </si>
  <si>
    <t>более 24 часов</t>
  </si>
  <si>
    <t>недельную педагогическую нагрузку</t>
  </si>
  <si>
    <t>квалификацию</t>
  </si>
  <si>
    <t>педагогический стаж работы</t>
  </si>
  <si>
    <t>состоящих в резервена замещение руководящих должностей</t>
  </si>
  <si>
    <t>действующий документ о прохождении курсов повышения квалификации, в том числе прошли курсовую подготовку в:</t>
  </si>
  <si>
    <r>
      <t xml:space="preserve">имеют </t>
    </r>
    <r>
      <rPr>
        <u/>
        <sz val="9"/>
        <rFont val="Arial"/>
        <family val="2"/>
        <charset val="204"/>
      </rPr>
      <t>общий трудовой стаж</t>
    </r>
    <r>
      <rPr>
        <sz val="9"/>
        <rFont val="Arial"/>
        <family val="2"/>
        <charset val="204"/>
      </rPr>
      <t xml:space="preserve"> работы</t>
    </r>
  </si>
  <si>
    <r>
      <t xml:space="preserve">имеют </t>
    </r>
    <r>
      <rPr>
        <u/>
        <sz val="9"/>
        <rFont val="Arial"/>
        <family val="2"/>
        <charset val="204"/>
      </rPr>
      <t>педагогический стаж</t>
    </r>
    <r>
      <rPr>
        <sz val="9"/>
        <rFont val="Arial"/>
        <family val="2"/>
        <charset val="204"/>
      </rPr>
      <t xml:space="preserve"> работы</t>
    </r>
  </si>
  <si>
    <t>обучаются в образовательных учреждениях ВПО и СПО заочно</t>
  </si>
  <si>
    <t>из них (гр.30) по педагогической направленности</t>
  </si>
  <si>
    <t>не аттестованы</t>
  </si>
  <si>
    <t>второй категория</t>
  </si>
  <si>
    <t>заместители директора по учебной, воспитательной, учебно-воспитательной, методичесой работе</t>
  </si>
  <si>
    <t>заместители директора</t>
  </si>
  <si>
    <t>Численность работников</t>
  </si>
  <si>
    <t>Повышение квалификации (обучение в учреждениях дополнительного профессионального образования за последнии 5  и 3 года)</t>
  </si>
  <si>
    <t>1 - 4 и подготовительных классов</t>
  </si>
  <si>
    <r>
      <t xml:space="preserve">учителя </t>
    </r>
    <r>
      <rPr>
        <sz val="9"/>
        <rFont val="Arial"/>
        <family val="2"/>
        <charset val="204"/>
      </rPr>
      <t>(сумма строк 07 - 26)</t>
    </r>
  </si>
  <si>
    <r>
      <t xml:space="preserve">педагогические работники </t>
    </r>
    <r>
      <rPr>
        <sz val="9"/>
        <rFont val="Arial"/>
        <family val="2"/>
        <charset val="204"/>
      </rPr>
      <t>(сумма строк 06, 27 - 33)</t>
    </r>
  </si>
  <si>
    <r>
      <t xml:space="preserve">Всего работников учреждения </t>
    </r>
    <r>
      <rPr>
        <sz val="9"/>
        <rFont val="Arial"/>
        <family val="2"/>
        <charset val="204"/>
      </rPr>
      <t>(сумма строк 02, 05)</t>
    </r>
  </si>
  <si>
    <t>из них женщин</t>
  </si>
  <si>
    <t>60 - 64</t>
  </si>
  <si>
    <t>педагогические работники</t>
  </si>
  <si>
    <t>учителя</t>
  </si>
  <si>
    <t>Всего работников учреждения</t>
  </si>
  <si>
    <t>Руководящие работники</t>
  </si>
  <si>
    <t>тарифицированная нагрузка предмета по профилю образования, час.</t>
  </si>
  <si>
    <t>тарифицированная нагрузка по непрофильному предмету, час.</t>
  </si>
  <si>
    <t xml:space="preserve">Прошел повышение квалификации по профильному предмету </t>
  </si>
  <si>
    <t>Прошел повышение квалификации по непрофильному предмету в объеме не менее 100 часов, год</t>
  </si>
  <si>
    <t>прибыло в 2011 г.</t>
  </si>
  <si>
    <t>всего молодых специалистов</t>
  </si>
  <si>
    <t>прибыло в 2012 г.</t>
  </si>
  <si>
    <t>прибыло в 2013 г.</t>
  </si>
  <si>
    <t>по состоянию на 15.09.2013</t>
  </si>
  <si>
    <t>осталось от числа прибывших в 2011 г.</t>
  </si>
  <si>
    <t>осталось от числа прибывших в 2012 г.</t>
  </si>
  <si>
    <t xml:space="preserve">всего молодых специалистов </t>
  </si>
  <si>
    <t>процент закрепляемсоти молодых специалистов со стажем работы 2 года</t>
  </si>
  <si>
    <t>процент закрепляемсоти молодых специалистов со стажем работы 1 год</t>
  </si>
  <si>
    <t>процент закрепляемсоти молодых специалистов</t>
  </si>
  <si>
    <t>учителя (сумма строк 4 - 23)</t>
  </si>
  <si>
    <t>Всего молодых специалистов (сумма строк 3, 24 - 29)</t>
  </si>
  <si>
    <t>Причины выбытия</t>
  </si>
  <si>
    <t>выход на пенсию</t>
  </si>
  <si>
    <t>другая</t>
  </si>
  <si>
    <t>выезд за пределы района</t>
  </si>
  <si>
    <t>переход в другие отрасли экономики</t>
  </si>
  <si>
    <t>переход в другую образоватеьную организацию</t>
  </si>
  <si>
    <r>
      <t xml:space="preserve">Численность руководящих работников, прошедших повышение квалификации и (или) профессиональную переподготовку </t>
    </r>
    <r>
      <rPr>
        <b/>
        <sz val="9"/>
        <rFont val="Arial"/>
        <family val="2"/>
        <charset val="204"/>
      </rPr>
      <t>(как руководитель)</t>
    </r>
  </si>
  <si>
    <t>Категория работников</t>
  </si>
  <si>
    <t>Проверка</t>
  </si>
  <si>
    <t>педстаж</t>
  </si>
  <si>
    <t>возраст</t>
  </si>
  <si>
    <t>стаж общий</t>
  </si>
  <si>
    <t>проверка</t>
  </si>
  <si>
    <t>квалификация</t>
  </si>
  <si>
    <t>из них педагогическое</t>
  </si>
  <si>
    <t>совместителсьтво</t>
  </si>
  <si>
    <t>Численность руководящих работников, имеющих педагогическую нагрузку</t>
  </si>
  <si>
    <r>
      <t xml:space="preserve">Численность руководящих работников, имеющих педагогическую нагрузку, и педагогических работников, прошедших повышение квалификации и (или) профессиональную переподготовку
</t>
    </r>
    <r>
      <rPr>
        <b/>
        <sz val="9"/>
        <rFont val="Arial"/>
        <family val="2"/>
        <charset val="204"/>
      </rPr>
      <t>(как педагог)</t>
    </r>
  </si>
  <si>
    <t>находятся в возрасте</t>
  </si>
  <si>
    <t>Численность работников, имеющих</t>
  </si>
  <si>
    <t>находятся в возрасте (число полных лет по состоянию на отчетную дату)</t>
  </si>
  <si>
    <t>Коэффициент текучести</t>
  </si>
  <si>
    <t>Прошел переподготовку по непрофильному предмету в объеме не менее 500 часов , год</t>
  </si>
  <si>
    <t>в том числе имеющих педагогическую нагрузку</t>
  </si>
  <si>
    <t>Из общей численности работников</t>
  </si>
  <si>
    <t>За отчетный период (01.09.2013 - 01.09.2014)</t>
  </si>
  <si>
    <r>
      <t xml:space="preserve">в течение последних </t>
    </r>
    <r>
      <rPr>
        <b/>
        <sz val="9"/>
        <rFont val="Arial"/>
        <family val="2"/>
        <charset val="204"/>
      </rPr>
      <t xml:space="preserve">пяти лет </t>
    </r>
    <r>
      <rPr>
        <sz val="9"/>
        <rFont val="Arial"/>
        <family val="2"/>
        <charset val="204"/>
      </rPr>
      <t>(за период с 01.09.2009)</t>
    </r>
  </si>
  <si>
    <r>
      <t xml:space="preserve">в течение последних </t>
    </r>
    <r>
      <rPr>
        <b/>
        <sz val="9"/>
        <rFont val="Arial"/>
        <family val="2"/>
        <charset val="204"/>
      </rPr>
      <t>трех лет</t>
    </r>
    <r>
      <rPr>
        <sz val="9"/>
        <rFont val="Arial"/>
        <family val="2"/>
        <charset val="204"/>
      </rPr>
      <t xml:space="preserve"> (за период с 01.09.2011)</t>
    </r>
  </si>
  <si>
    <t>в 2013/2014 учебном году</t>
  </si>
  <si>
    <r>
      <rPr>
        <b/>
        <sz val="9"/>
        <rFont val="Arial"/>
        <family val="2"/>
        <charset val="204"/>
      </rPr>
      <t xml:space="preserve">Директора </t>
    </r>
    <r>
      <rPr>
        <sz val="9"/>
        <rFont val="Arial"/>
        <family val="2"/>
        <charset val="204"/>
      </rPr>
      <t>имеют педагогическую нагрузку по предмету:</t>
    </r>
  </si>
  <si>
    <r>
      <rPr>
        <b/>
        <sz val="9"/>
        <rFont val="Arial"/>
        <family val="2"/>
        <charset val="204"/>
      </rPr>
      <t>Заместители директора</t>
    </r>
    <r>
      <rPr>
        <sz val="9"/>
        <rFont val="Arial"/>
        <family val="2"/>
        <charset val="204"/>
      </rPr>
      <t xml:space="preserve"> имеют педагогическую нагрузку по предмету:</t>
    </r>
  </si>
  <si>
    <t>*Пенсионный возраст: женщины - старше 55 лет; мужчины - старше 60 лет</t>
  </si>
  <si>
    <t>из них прошли</t>
  </si>
  <si>
    <t>профессиональную переподготовку</t>
  </si>
  <si>
    <t>повышение квалификации</t>
  </si>
  <si>
    <t>стажировку</t>
  </si>
  <si>
    <t>из них обучено</t>
  </si>
  <si>
    <t>непосредственно в образовательной организации</t>
  </si>
  <si>
    <t>Численность работников в возрасте от 25 до 65 лет</t>
  </si>
  <si>
    <t>Из числа работников в возрасте от 25 до 65 лет</t>
  </si>
  <si>
    <t>заместители директора (без заместителей по АХР, по безопасности)</t>
  </si>
  <si>
    <t>главный бухгалтер</t>
  </si>
  <si>
    <t>другие руководящие работники (в т.ч. заместители по АХР, по безопасности)</t>
  </si>
  <si>
    <t xml:space="preserve">учебно-вспомогательный персонал </t>
  </si>
  <si>
    <t>обслуживающий персонал</t>
  </si>
  <si>
    <t>2013/2014</t>
  </si>
  <si>
    <t>2012/2013</t>
  </si>
  <si>
    <t>2011/2012</t>
  </si>
  <si>
    <t>с использование дистанционных образовательных технологий и электронного обучения, в т.ч. через онлайн и интернет-обучение</t>
  </si>
  <si>
    <t>количество работников, обучившихся на курсах, не связанных с профессиональной деятельностью (кружки, секции, творческие объединения)</t>
  </si>
  <si>
    <t>количество работников, прошедших самообразование</t>
  </si>
  <si>
    <t>прибыло в 2014 г.</t>
  </si>
  <si>
    <t>осталось от числа прибывших в 2011г.</t>
  </si>
  <si>
    <t>осталось от числа прибывших в 2013 г.</t>
  </si>
  <si>
    <t>№ стро-ки</t>
  </si>
  <si>
    <t>Число вакантных должностей</t>
  </si>
  <si>
    <t>Из них (из гр. 3) женщин</t>
  </si>
  <si>
    <t>Численность работников (из гр. 3), имеющих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</si>
  <si>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</si>
  <si>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</si>
  <si>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</si>
  <si>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</si>
  <si>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занятость</t>
  </si>
  <si>
    <t xml:space="preserve"> квалификацию</t>
  </si>
  <si>
    <t xml:space="preserve">неполную </t>
  </si>
  <si>
    <t xml:space="preserve">полную </t>
  </si>
  <si>
    <t>не имеют категории</t>
  </si>
  <si>
    <t>из них женщины</t>
  </si>
  <si>
    <t>высшее профес-сиональное</t>
  </si>
  <si>
    <t>из них (гр.15) педаго-гическое</t>
  </si>
  <si>
    <t>начальное профес-сиональное</t>
  </si>
  <si>
    <t>от 10 до 20 лет</t>
  </si>
  <si>
    <t>20 лет и более</t>
  </si>
  <si>
    <t>25-35 лет</t>
  </si>
  <si>
    <t>35 лет и старше</t>
  </si>
  <si>
    <t>из них 
(из гр. 28) пенсионеров</t>
  </si>
  <si>
    <t>из них (из гр.29) женщины</t>
  </si>
  <si>
    <t>6 - 7</t>
  </si>
  <si>
    <t>9 - 12</t>
  </si>
  <si>
    <t>15 - 20</t>
  </si>
  <si>
    <t>21 - 25</t>
  </si>
  <si>
    <t>26 - 28</t>
  </si>
  <si>
    <t>Всего работников учреждений (сумма строк 02, 07, 38, 40)</t>
  </si>
  <si>
    <t>в том числе 
руководящие работники (сумма строк 03-06)</t>
  </si>
  <si>
    <t>в том числе 
директор</t>
  </si>
  <si>
    <t>педагогические работники (сумма строк 08, 29-35)</t>
  </si>
  <si>
    <t>в том числе: 
учителя (сумма строк 09-28)</t>
  </si>
  <si>
    <t>из них (из стр. 07): 
педагогический персонал, работающий в специальных (коррекционных) классах для детей с ограниченными возможностями здоровья</t>
  </si>
  <si>
    <t>из них (из стр. 07): 
педагогический персонал, получающий надбавки за работу с детьми с ограниченными возможностями здоровья, обучающимися в обычных классах</t>
  </si>
  <si>
    <t xml:space="preserve">из них (из стр. 07 и 38): 
педагогический и учебно-вспомогательный персонал, работающий с дошкольными группами </t>
  </si>
  <si>
    <t>Численность медицинских работников</t>
  </si>
  <si>
    <t>чел</t>
  </si>
  <si>
    <t>из них в штате</t>
  </si>
  <si>
    <t>врачи всех специальностей</t>
  </si>
  <si>
    <t>медицинские сёстры</t>
  </si>
  <si>
    <t>Учителя дефектологи (из строки 01)</t>
  </si>
  <si>
    <t>численность работников (физические лица)</t>
  </si>
  <si>
    <t>кроме того, численность внешних совместителей</t>
  </si>
  <si>
    <t>из них пенсионеров</t>
  </si>
  <si>
    <t>Учебно-вспомогательный персонал (из строки 38), всего</t>
  </si>
  <si>
    <t>из них:
лаборант</t>
  </si>
  <si>
    <t>секретарь</t>
  </si>
  <si>
    <t>специалист по кадрам</t>
  </si>
  <si>
    <t>бухгалтер</t>
  </si>
  <si>
    <t>библиотекарь</t>
  </si>
  <si>
    <t>прочие</t>
  </si>
  <si>
    <t>Обслуживающий персонал (из строки 40), всего</t>
  </si>
  <si>
    <t>уборщица служебных помещений</t>
  </si>
  <si>
    <t>сторож</t>
  </si>
  <si>
    <t>рабочий по обслуживанию здания</t>
  </si>
  <si>
    <t>вахтёр</t>
  </si>
  <si>
    <t>гардеробщица</t>
  </si>
  <si>
    <t>Педагоги дополнительного образования (из строки 35)</t>
  </si>
  <si>
    <t>Вожатые (из строки 35)</t>
  </si>
  <si>
    <t>Педагоги-библиотекари (из строки 35)</t>
  </si>
  <si>
    <t>,</t>
  </si>
  <si>
    <t>в том числе:
1 - 4 и подготовительных классов</t>
  </si>
  <si>
    <t>из них (гр.17) педагогическое</t>
  </si>
  <si>
    <t>внутреннее совместительство</t>
  </si>
  <si>
    <t>Справка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</si>
  <si>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</si>
  <si>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</si>
  <si>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СПРАВОЧНО</t>
  </si>
  <si>
    <t>зам. директора по АХР (из строки 6)</t>
  </si>
  <si>
    <t>зам. директора по безопасности (из строки 6)</t>
  </si>
  <si>
    <t>Стираем примеры и вписываем своё.</t>
  </si>
  <si>
    <t>география</t>
  </si>
  <si>
    <t>из них по педагогической направленности</t>
  </si>
  <si>
    <t>из них получают педагогическое бразование</t>
  </si>
  <si>
    <t>Численность принятых молодых специалистов - всего</t>
  </si>
  <si>
    <t>Численность выбывших молодых специалистов - всего</t>
  </si>
  <si>
    <t>по истичению трех лет работы в статусе молодого специалиста</t>
  </si>
  <si>
    <t xml:space="preserve">Прописываем прибывших в 2011 году, затем, в столбце 4 показываем сколько их осталось в 2012 году, в столбце 7 - сколько прибывших в 2011 году осталось в 2013 году и т.п. </t>
  </si>
  <si>
    <t>процент закрепляемсоти молодых специалистов со стажем работы 3 года</t>
  </si>
  <si>
    <t xml:space="preserve">В столбце 3 указываем общую численность молодых специалистов.
Молодой специалист - руководящий или педагогический работник образовательного учреждения, окончивший очно высшее или среднее профессиональное образовательное учреждение, принятый на работу впервые по полученной специальности, в возрасте до 30 лет, до истечения 3 лет работы после окончания учебного заведения. </t>
  </si>
  <si>
    <t>по состоянию на 01.09.2014</t>
  </si>
  <si>
    <r>
      <t xml:space="preserve">средняя педагогическая нагрузка </t>
    </r>
    <r>
      <rPr>
        <b/>
        <sz val="9"/>
        <rFont val="Arial"/>
        <family val="2"/>
        <charset val="204"/>
      </rPr>
      <t>по предмету</t>
    </r>
  </si>
  <si>
    <r>
      <t xml:space="preserve">средняя педагогическая нагрузка </t>
    </r>
    <r>
      <rPr>
        <b/>
        <sz val="9"/>
        <rFont val="Arial"/>
        <family val="2"/>
        <charset val="204"/>
      </rPr>
      <t xml:space="preserve">общая </t>
    </r>
  </si>
  <si>
    <t>Городский округ, муниципальный район</t>
  </si>
  <si>
    <t>Число учителей в соответствии 86-РИК</t>
  </si>
  <si>
    <t>Начальные классы</t>
  </si>
  <si>
    <t>Русский язык и литература</t>
  </si>
  <si>
    <t>История</t>
  </si>
  <si>
    <t>Математика</t>
  </si>
  <si>
    <t>Информатика</t>
  </si>
  <si>
    <t>Физика</t>
  </si>
  <si>
    <t>Химия</t>
  </si>
  <si>
    <t>География</t>
  </si>
  <si>
    <t>Биология</t>
  </si>
  <si>
    <t>Английский</t>
  </si>
  <si>
    <t>Немецкий</t>
  </si>
  <si>
    <t>Французский</t>
  </si>
  <si>
    <t>Другие языки</t>
  </si>
  <si>
    <t>Музыки и пения</t>
  </si>
  <si>
    <t>ИЗО</t>
  </si>
  <si>
    <t>ОБЖ</t>
  </si>
  <si>
    <t>Физкультура</t>
  </si>
  <si>
    <t>Трудовое обучение</t>
  </si>
  <si>
    <t>Нагрузка</t>
  </si>
  <si>
    <t>количество учителей</t>
  </si>
  <si>
    <t>нагрузка по профилю</t>
  </si>
  <si>
    <t>нагрузка общая</t>
  </si>
  <si>
    <t>суммарная нагрузка по профилю</t>
  </si>
  <si>
    <t>суммарная нагрузка общая</t>
  </si>
  <si>
    <t>Средняя педагогическая нагрузка учителей-предметников 2014/2015 учебный год</t>
  </si>
  <si>
    <t>Прочие предметы</t>
  </si>
  <si>
    <t>Средняя педагогическая нагрузка директоров, имеющих педагогическую нагрузку в 2014/2015 учебном году</t>
  </si>
  <si>
    <t>количество диекторов, имеющих педагогическую нагрузку</t>
  </si>
  <si>
    <t>Только директора, имеющию тарифицированную педагогическую нагрузку по предметам учебного плана</t>
  </si>
  <si>
    <t>Число директоров в соответствии 86-РИК (имеющих совместительство)</t>
  </si>
  <si>
    <t>Число заместителей директоров</t>
  </si>
  <si>
    <t>количество заместителей директоров</t>
  </si>
  <si>
    <t>Только заместители директора, имеющию тарифицированную педагогическую нагрузку по предметам учебного плана</t>
  </si>
  <si>
    <t>Количество учителей должно соответствовать РИК-83, цветные клетки не трогаем!
Средняя педагогическая нагрузка (по предметам учебного плана) часов в неделю.
Нагрузка по профилю - нагрузка по предметам, соответствующим специальности имеемого педагогического образования (нагрузка по математике - учитель математики, нагрузка по истории - учитель истории)</t>
  </si>
  <si>
    <t>Цветные клетки не трогаем!
Количество директоров должно соответствовать РИК-83.
Средняя педагогическая нагрузка (по предметам учебного плана) часов в неделю.
Нагрузка по профилю - нагрузка по предметам, соответствующим специальности имеемого педагогического образования (нагрузка по математике - учитель математики, нагрузка по истории - учитель истории)</t>
  </si>
  <si>
    <t>Цветные клетки не трогаем!
Количество заместителей директоров должно соответствовать РИК-83 (заместители директора, имеющие внутреннее совместительство).
Средняя педагогическая нагрузка (по предметам учебного плана) часов в неделю.
Нагрузка по профилю - нагрузка по предметам, соответствующим специальности имеемого педагогического образования (нагрузка по математике - учитель математики, нагрузка по истории - учитель истории).</t>
  </si>
  <si>
    <t>Сведения о руководящих работниках, имеющих педагогическую нагрузку, их квалификации и уровне образования</t>
  </si>
  <si>
    <t>из них (гр. 16) получают педагогическое образование</t>
  </si>
  <si>
    <t>из числе не имеюющих педагогического образования прошли профессиональную переподготовку по направлению „Педагогика” в объеме не менее 250 часов</t>
  </si>
  <si>
    <r>
      <t xml:space="preserve">квалификацию как </t>
    </r>
    <r>
      <rPr>
        <b/>
        <sz val="9"/>
        <rFont val="Arial"/>
        <family val="2"/>
        <charset val="204"/>
      </rPr>
      <t>руководитель</t>
    </r>
  </si>
  <si>
    <r>
      <t xml:space="preserve">квалификацию как </t>
    </r>
    <r>
      <rPr>
        <b/>
        <sz val="9"/>
        <rFont val="Arial"/>
        <family val="2"/>
        <charset val="204"/>
      </rPr>
      <t>педагог</t>
    </r>
  </si>
  <si>
    <t>Численность работников (в соответствии с РИК-83)</t>
  </si>
  <si>
    <t>имеющих внутреннее совместительство (РИК-83)</t>
  </si>
  <si>
    <t>Заполняем только нецветные ячейки!
Неаттестованных руководителй и заместителей руководителя быть не должно!
Для руководителей и заместителей руководителя прописываем их квалификацию как педагога только в том случае, если они имеет педагогическую нагрузку.</t>
  </si>
  <si>
    <t>Профессиональная переподготовка по программе „Менеджер в образовании”</t>
  </si>
  <si>
    <t>Заполняем только нецветные ячейки!
Для руководящих работников повышение квалификации показываем только для имеющих педагогическую нагрузку.</t>
  </si>
  <si>
    <t>%</t>
  </si>
  <si>
    <t>Дополнительное профессиональное образование осуществляется по программам: повышения квалификации и профессиональной переподготовки.</t>
  </si>
  <si>
    <t>Под профессиональным обучением по программам переподготовки рабочих и служащих понимается профессиональное обучение лиц, уже имеющих профессию рабочего, профессии рабочих или должность служащего, должности служащих, в целях получения новой профессии рабочего или новой должности служащего с учетом потребностей производства, вида профессиональной деятельности.</t>
  </si>
  <si>
    <t>При этом в соответствии с приказом Министерства образования и науки Российской Федерации от 01.07.2013 N 499 "Об утверждении порядка организации и осуществления образовательной деятельности по дополнительным профессиональным программам" минимально допустимый срок освоения программ повышения квалификации не может быть менее 72 часов, а срок освоения программ профессиональной переподготовки - менее 500 часов.</t>
  </si>
  <si>
    <t>Не показываются: работники, обученные за счет собственных средств; работники, получившие дополнительное профессиональное образование или прошедшие профессиональное обучение в течение отчетного года, но уволенные и не состоящие в списочном составе на конец года.</t>
  </si>
  <si>
    <t>Для учебно-вспомогательного и обслуживающего персонала показываются работники, прошедшие какое-либо обучение, целевую подготовку в объеме менее 72 часов. К ней относятся: изучение новой техники, оборудования, материалов, технологических процессов, прогрессивных форм организации труда, трудового законодательства, правил технической эксплуатации оборудования, требований безопасности труда, а также вопросов, связанных с повышением качества продукции, и других вопросов, направленных на решение конкретных технических, экономических и иных задач.</t>
  </si>
  <si>
    <t>Под профессиональным обучением по программам повышения квалификации рабочих и служащих понимается профессиональное обучение лиц, уже имеющих профессию рабочего, профессии рабочих или должность служащего, должности служащих, в целях последовательного совершенствования профессиональных знаний, умений и навыков по имеющейся профессии рабочего или имеющейся должности служащего без повышения образовательного уровня. По результатам профессионального обучения выдается свидетельство о профессии рабочего, должности служащего, подтверждающее присвоение разряда или класса, категории.</t>
  </si>
  <si>
    <r>
      <t xml:space="preserve">Программа </t>
    </r>
    <r>
      <rPr>
        <u/>
        <sz val="9"/>
        <rFont val="Arial"/>
        <family val="2"/>
        <charset val="204"/>
      </rPr>
      <t>повышения квалификации</t>
    </r>
    <r>
      <rPr>
        <sz val="9"/>
        <rFont val="Arial"/>
        <family val="2"/>
        <charset val="204"/>
      </rPr>
      <t xml:space="preserve"> направлена на совершенствование и (или) получение новой компетенции, необходимой для профессиональной деятельности, и (или) повышение профессионального уровня в рамках имеющейся квалификации. По результатам успешного освоения программы повышения квалификации выдается удостоверение о повышении квалификации.</t>
    </r>
  </si>
  <si>
    <r>
      <t xml:space="preserve">Программа </t>
    </r>
    <r>
      <rPr>
        <u/>
        <sz val="9"/>
        <rFont val="Arial"/>
        <family val="2"/>
        <charset val="204"/>
      </rPr>
      <t>профессиональной переподготовки</t>
    </r>
    <r>
      <rPr>
        <sz val="9"/>
        <rFont val="Arial"/>
        <family val="2"/>
        <charset val="204"/>
      </rPr>
      <t xml:space="preserve"> направлена на получение компетенции, необходимой для выполнения нового вида профессиональной деятельности, приобретение новой квалификации. По результатам успешного освоения программы профессиональной переподготовки выдается диплом о профессиональной переподготовке.</t>
    </r>
  </si>
  <si>
    <r>
      <rPr>
        <u/>
        <sz val="9"/>
        <rFont val="Arial"/>
        <family val="2"/>
        <charset val="204"/>
      </rPr>
      <t>Профессиональное обучени</t>
    </r>
    <r>
      <rPr>
        <sz val="9"/>
        <rFont val="Arial"/>
        <family val="2"/>
        <charset val="204"/>
      </rPr>
      <t>е направлено на приобретение обучающимися знаний, умений, навыков и формирование компетенции, необходимых для выполнения определенных трудовых, служебных функций (определенных видом трудовой, служебной деятельности, профессий). Под профессиональным обучением по программам профессиональной подготовки по профессиям рабочих и должностям служащих понимается профессиональное обучение лиц, ранее не имевших профессии рабочего или должности служащего.</t>
    </r>
  </si>
  <si>
    <t>Численность работников (РИК-83)</t>
  </si>
  <si>
    <t>моложе 25 лет 
(РИК-83)</t>
  </si>
  <si>
    <t>Численность работников 
(РИК-83)</t>
  </si>
  <si>
    <t>Руководящий стаж работников записываем в педагогический.
Считаем только тот педагогический стаж, которые реально засчитывается!
Серые ячейки не трогаем!</t>
  </si>
  <si>
    <t>из них пенсионного возраста* (РИК-83)</t>
  </si>
  <si>
    <t>Распределение работников по стажу работы и возрасту</t>
  </si>
  <si>
    <t>Повышение квалификации</t>
  </si>
  <si>
    <t>проверка 7 - 10</t>
  </si>
  <si>
    <t>проверка 13 - 17</t>
  </si>
  <si>
    <t>Сведения об учителях, преподающих предметы не по профилю образования</t>
  </si>
  <si>
    <t>Преподаваемые предметы (перечислить все предметы в соответствии с тем, как работник показан в форме 83-РИК)</t>
  </si>
  <si>
    <t>Молодые специалисты</t>
  </si>
  <si>
    <t>Прибытие и закрепляемость молодых специалистов (стаж работы до 3 лет)</t>
  </si>
  <si>
    <t>численность принятых работников - всего</t>
  </si>
  <si>
    <t>численность выбывших работников - всего</t>
  </si>
  <si>
    <t>Имеют внутреннее совместительство (РИК_83)</t>
  </si>
  <si>
    <t>из числа имеющих педагогическую нагрузку имеют</t>
  </si>
  <si>
    <t>Заполняем нецветные клетки. Обратите внимание: в данной таблице речь идёт не об учителях, а о руководящих работниках! То есть директора и заместителей, имеющих педагогическую нагрузку, раскидываем по предметам, которые они преподают.</t>
  </si>
  <si>
    <t>Недельная педагогическая нагрузка работников</t>
  </si>
  <si>
    <t xml:space="preserve"> Средняя педагогическая нагрузка заместителей директоров, имеющих педагогическую нагрузку в 2014/2015 учебном году</t>
  </si>
  <si>
    <t>Средняя нагрузка по району</t>
  </si>
  <si>
    <t>Образовательная организация</t>
  </si>
  <si>
    <t>Средняя по образовательной организации и району</t>
  </si>
  <si>
    <t>Директор ведет предмет</t>
  </si>
  <si>
    <t>Заместитель директора ведет предметы:</t>
  </si>
  <si>
    <t>Сведения о численности и составе работников образовательных учреждений, реализующих программы общего образования
1.1. Общие сведения</t>
  </si>
  <si>
    <t>2. Аттестация работников образовательных учреждений на педагогические должности
в 2013 году и в I полугодии 2014 г.</t>
  </si>
  <si>
    <t>Категория работников (в соответствии 83-РИК)</t>
  </si>
  <si>
    <t>Строка</t>
  </si>
  <si>
    <t>Аттестовано
в 2013 г.</t>
  </si>
  <si>
    <t>Аттестовано
в I полугодии 2014 г.</t>
  </si>
  <si>
    <t>Всего работников</t>
  </si>
  <si>
    <t>аттестовано всего</t>
  </si>
  <si>
    <t>Аттестовано всего</t>
  </si>
  <si>
    <t>на соответствие занимаемой должности</t>
  </si>
  <si>
    <t>на первую квалификационную категорию</t>
  </si>
  <si>
    <t>на высшую квалификационную категорию</t>
  </si>
  <si>
    <t>на соответствие должности</t>
  </si>
  <si>
    <t>учителя прочих предметов (из строки 26)</t>
  </si>
  <si>
    <t>учителя МХК</t>
  </si>
  <si>
    <t>учителя ОРКиСЭ</t>
  </si>
  <si>
    <t>другие педагогические работники (из строки 33)</t>
  </si>
  <si>
    <t>педагоги дополнительного образования</t>
  </si>
  <si>
    <t>вожатые</t>
  </si>
  <si>
    <t>педагоги-библиотекари</t>
  </si>
  <si>
    <t>3. Численность педагогических работников, прошедших курсы повышения квалификации, прогноз  на период 2014 -2016 годы
по состоянию на на 01 сентября 2014 г.</t>
  </si>
  <si>
    <t>Прошли повышение квалификации I полугодии 2014 г.</t>
  </si>
  <si>
    <t xml:space="preserve">Прогноз численности работников на повышение квалификации, на период  </t>
  </si>
  <si>
    <t xml:space="preserve">во II полугодии 2014 г. </t>
  </si>
  <si>
    <t xml:space="preserve"> в  2015 году</t>
  </si>
  <si>
    <t>в  2016 году</t>
  </si>
  <si>
    <t>Сведения о численности, квалификации и уровне образования работников</t>
  </si>
  <si>
    <r>
      <rPr>
        <b/>
        <i/>
        <u/>
        <sz val="9"/>
        <rFont val="Arial"/>
        <family val="2"/>
        <charset val="204"/>
      </rPr>
      <t>Пояснение:</t>
    </r>
    <r>
      <rPr>
        <sz val="9"/>
        <rFont val="Arial"/>
        <family val="2"/>
        <charset val="204"/>
      </rPr>
      <t xml:space="preserve"> Если какой-то показатель равен нулю - просто оставляем пустую клетку, "0" прописывать не надо. Декретников и длительно отсуствующих работников </t>
    </r>
    <r>
      <rPr>
        <u/>
        <sz val="9"/>
        <rFont val="Arial"/>
        <family val="2"/>
        <charset val="204"/>
      </rPr>
      <t>на место которых взят другой человек</t>
    </r>
    <r>
      <rPr>
        <sz val="9"/>
        <rFont val="Arial"/>
        <family val="2"/>
        <charset val="204"/>
      </rPr>
      <t xml:space="preserve"> не считаем. 
 В столбце 8 (имеющих внутреннее совместительство) указываем руководителей, ведущих учебные часы, педагогических работников (не учителей), ведущих часы и учителей, ведущих часы несмежного предмета (т.е. ведение истории и обществознания одним педагогом внутренним совместительством не считается, а ведение физики и ИЗО - считается). Также указываем данные по учебно-вспомогательному и обслуживающему персоналу. 
Стаж работы (графы 21 - 25) показывается общий трудовой.
В столбце 29 (работники пенсионного возраста) указываем женщин, достигших 55-летнего возраста и мужчин, достигших 60-летнего возраста.
В строке 36 (пед. персонал, работающий в классах для детей с ограниченными возможностями здоровья) прописывам педагогов, имеющих </t>
    </r>
    <r>
      <rPr>
        <b/>
        <sz val="9"/>
        <rFont val="Arial"/>
        <family val="2"/>
        <charset val="204"/>
      </rPr>
      <t>большую часть нагрузки</t>
    </r>
    <r>
      <rPr>
        <sz val="9"/>
        <rFont val="Arial"/>
        <family val="2"/>
        <charset val="204"/>
      </rPr>
      <t xml:space="preserve"> в классах для детей с ограниченными возможностями здоровья. В строке 37 прописываем количество педагогов, получающих надбавку за работу с детьми с ограниченными возможностями здоровья в обычных классах даже если они там всего 1 час ведут. 
Если у работника нет среднего полного общего образования, то всё равно его пишем в эту графу! (столбец 20)
В левом столбце Справки к разделу 1.1. прописываем количество медсестёр, врачей и т.п. которые работают в учреждениях (и штатных, и "приходящих"). В правом столбце - только тех, кто состоит в штате учреждения.В бумажном варианте тоже эти поля заполняем, отдельную справку делать не надо. 
Завхозы (не путать с заместителями директора по АХР) относятся к категории "учебно-вспомогательный персонал".
Если должность человека звучит как "библиотекарь" то относим его к учебно-воспомогательному персоналу. Если "педагог-библиотекарь" - то к другим педагогическим работникам.
Директором и заместителей, имеющих педагогическую нагрузк,показываем в столбце * ("имеют внутреннее совместительство").
Категорию для руководителей прописываем: для директоров - по должности руководитель, для заместителей - по должности "заместитель руководителя" или "руководитель" (смотря что в аттестационном листе прописано), их педагогические категории здесь не пишем.  Педагогических работников, аттестованных на соответствие, прописываем в столбце 12 ("не имеют категории").
Просьба обратить внимание, что данные, вынесенные ниже </t>
    </r>
    <r>
      <rPr>
        <b/>
        <sz val="9"/>
        <rFont val="Arial"/>
        <family val="2"/>
        <charset val="204"/>
      </rPr>
      <t>Справки</t>
    </r>
    <r>
      <rPr>
        <sz val="9"/>
        <rFont val="Arial"/>
        <family val="2"/>
        <charset val="204"/>
      </rPr>
      <t xml:space="preserve"> уже присутствуют в основной сетке РИК-83, просто они конкретизируются (например, заместители директора по АХР уже есть в строке 6 РИК-83). 
Зелёные цифры и цифры в красных полях в таблицах не трогаем! Они считаются автоматически!
Слева от основной "решётки" РИК-83 находятся зелёные контрольные цифры. Если после заполнения основного поля РИК-83 какие-то из них не равны нулю - в этой строке надо искать ошибку, кроме столбца 30 - там должны быть положительные цифры.
Большая просьба - только заполнять клетки! Не надо объединять ячейки, "вбивать" свои формулы и т.п. Поля красноватого и желтого цвета не трогать!!!! В справке к разделу 1.1.в числе дефектологов показываем всех, имеющих дефектологическое образование.</t>
    </r>
  </si>
  <si>
    <t>заместители директора по учебной, воспитательной, учебно-воспитательной, методичесrой работе</t>
  </si>
  <si>
    <t>6 - 9</t>
  </si>
  <si>
    <t>10 - 14</t>
  </si>
  <si>
    <t>13 - 14</t>
  </si>
  <si>
    <t>f - h</t>
  </si>
  <si>
    <t>p - q</t>
  </si>
  <si>
    <t>r - x</t>
  </si>
  <si>
    <t>d - e</t>
  </si>
  <si>
    <t>g - j</t>
  </si>
  <si>
    <t>k - m</t>
  </si>
  <si>
    <t>u - w</t>
  </si>
  <si>
    <t>x - y</t>
  </si>
  <si>
    <t>ab - ad</t>
  </si>
  <si>
    <t>ai - an</t>
  </si>
  <si>
    <t>из них обучились в 2013 - 2014 учебном году</t>
  </si>
  <si>
    <r>
      <t xml:space="preserve">Обучение работников организации в </t>
    </r>
    <r>
      <rPr>
        <b/>
        <u/>
        <sz val="11"/>
        <rFont val="Arial"/>
        <family val="2"/>
        <charset val="204"/>
      </rPr>
      <t>2013 - 2014 году</t>
    </r>
  </si>
  <si>
    <t>Всего работников (на 01.09.2012)</t>
  </si>
  <si>
    <r>
      <t xml:space="preserve">1. Аттестация педагогических работников образовательных учреждений в 2013 году и в I полугодии 2014 года
в _________________________________муниципальном  районе (городском округе)
</t>
    </r>
    <r>
      <rPr>
        <sz val="9"/>
        <rFont val="Arial"/>
        <family val="2"/>
        <charset val="204"/>
      </rPr>
      <t xml:space="preserve">по состоянию на 01 сентября 2014 г. </t>
    </r>
  </si>
  <si>
    <t>Аттестация педагогических работников  в 2013 году 
(январь - декабрь)</t>
  </si>
  <si>
    <t>Аттестация педагогических работников  в I полугодии 2014 года</t>
  </si>
  <si>
    <t>Прогнозная численность аттестации педагогических работников на период</t>
  </si>
  <si>
    <t xml:space="preserve">Всего аттестовано педагогических работников </t>
  </si>
  <si>
    <t>аттестация на соответствие занимаемой должности</t>
  </si>
  <si>
    <t>аттестация на высшую и первую квалификационные категории</t>
  </si>
  <si>
    <t>II полугодие
2014 г.</t>
  </si>
  <si>
    <t xml:space="preserve">2015 г. </t>
  </si>
  <si>
    <t>2016 г.</t>
  </si>
  <si>
    <t>в т. ч. учителей</t>
  </si>
  <si>
    <t>подано заявлений</t>
  </si>
  <si>
    <t>в т.ч.учителей</t>
  </si>
  <si>
    <t>аттестовано на первую и высшую категории</t>
  </si>
  <si>
    <t>высшая квалификационная категория</t>
  </si>
  <si>
    <t>первая квалификационная категория</t>
  </si>
  <si>
    <t>соответствие занимаемой должности</t>
  </si>
  <si>
    <t>в т.ч. учителей</t>
  </si>
  <si>
    <t xml:space="preserve">ВСЕГО </t>
  </si>
  <si>
    <t>Аттестацию руководителей показываем только по педагогическим должностям</t>
  </si>
  <si>
    <t>На название вкладки внимание не обращаем, заполняем информацию по повышению квалификации</t>
  </si>
  <si>
    <t>Численность педагогических работников в учреждениях образования</t>
  </si>
  <si>
    <t>Категории педагогических работников</t>
  </si>
  <si>
    <t>Педагогических работников</t>
  </si>
  <si>
    <t>Количество педагогических
работников, обученных по программам в области ИКТ компетентности
 (в объеме 40 или 72 час)</t>
  </si>
  <si>
    <t>из них руководителей</t>
  </si>
  <si>
    <t>в городской местности</t>
  </si>
  <si>
    <t>в сельской местности</t>
  </si>
  <si>
    <t>из числа руководителей</t>
  </si>
  <si>
    <t>1.</t>
  </si>
  <si>
    <t xml:space="preserve">В общеобразовательных школах </t>
  </si>
  <si>
    <t>1.1.</t>
  </si>
  <si>
    <t>Директора, заместители директоров (РИК-83,стр. 03, 04)</t>
  </si>
  <si>
    <t>1.2.</t>
  </si>
  <si>
    <t>Учителя  (РИК-83, стр. 08)</t>
  </si>
  <si>
    <t>1.3.</t>
  </si>
  <si>
    <t>Узкие специалисты,  всего чел.</t>
  </si>
  <si>
    <t>-  учителя-логопеды (РИК-83, стр. 29)</t>
  </si>
  <si>
    <t>-  педагоги-психологи (РИК-83, стр. 31)</t>
  </si>
  <si>
    <t>-  социальные педагоги (РИК-83, стр. 32)</t>
  </si>
  <si>
    <t>1.4.</t>
  </si>
  <si>
    <t>Воспитатели (РИК-83, стр. 33)</t>
  </si>
  <si>
    <t>1.5.</t>
  </si>
  <si>
    <t>Тьютеры (РИК-83,       стр. 34)</t>
  </si>
  <si>
    <t>1.6.</t>
  </si>
  <si>
    <t>Мастера производственного обучения (РИК-83, стр. 30)</t>
  </si>
  <si>
    <t>1.7.</t>
  </si>
  <si>
    <t>Другие педагогические работники (РИК-83, стр. 35)</t>
  </si>
  <si>
    <t>ВСЕГО в общеобразовательных школах (пп. 1.1.-1.7)</t>
  </si>
  <si>
    <t>Из них педагогический персонал, работающий в специальных (коррекционных) классах для детей с ограниченными возможностями здоровья (РИК-83, стр. 36)</t>
  </si>
  <si>
    <t>2.</t>
  </si>
  <si>
    <t xml:space="preserve">В других образовательных учреждениях </t>
  </si>
  <si>
    <t>2.1.</t>
  </si>
  <si>
    <t>В дошкольных образовательных учреждениях (отчет за 2011 г. Ф. № «85-К»)</t>
  </si>
  <si>
    <t>2.2.</t>
  </si>
  <si>
    <t xml:space="preserve"> В вечерних (сменных) общеобразовательных учреждениях) (отчет на 05.09.2010 Ф. «СВ-1»)</t>
  </si>
  <si>
    <t>2.3.</t>
  </si>
  <si>
    <t xml:space="preserve"> В детских домах (отчет за 2009 г. Ф. № «Д-13»)</t>
  </si>
  <si>
    <t>2.4.</t>
  </si>
  <si>
    <t>В учреждениях дополнительного образования (отчет за 2009 г Ф. № «1-ДО») (без совместителей)</t>
  </si>
  <si>
    <t>2.5.</t>
  </si>
  <si>
    <t>В межшкольных учебных комбинатах</t>
  </si>
  <si>
    <t>2.6.</t>
  </si>
  <si>
    <t>В методических кабинетах</t>
  </si>
  <si>
    <t>Всего в других образовательных учреждениях (пп. 2.1.-2.6.)</t>
  </si>
  <si>
    <t>3.</t>
  </si>
  <si>
    <t>ИТОГО пед.работников</t>
  </si>
  <si>
    <t>4.</t>
  </si>
  <si>
    <t>Кроме того работников аппарата</t>
  </si>
  <si>
    <t>Заполняем только белые клетки, красные не трогаем!</t>
  </si>
  <si>
    <r>
      <t xml:space="preserve"> города Комсомольска-на-Амуре </t>
    </r>
    <r>
      <rPr>
        <b/>
        <sz val="14"/>
        <rFont val="Times New Roman"/>
        <family val="1"/>
        <charset val="204"/>
      </rPr>
      <t>на 05.09.2014 г.</t>
    </r>
  </si>
  <si>
    <t>всего в 2009-2013 гг.</t>
  </si>
  <si>
    <t>в 2014 г.</t>
  </si>
  <si>
    <t>Динамика численности работников по сравнению с РИК-83 2012 года</t>
  </si>
  <si>
    <t>Учреждение</t>
  </si>
  <si>
    <t>Изменение численности работников</t>
  </si>
  <si>
    <t>Причины</t>
  </si>
  <si>
    <t>Динамика численности</t>
  </si>
  <si>
    <t>принят на работу, ранее была вакансия</t>
  </si>
  <si>
    <t>+1</t>
  </si>
  <si>
    <r>
      <t>Пояснение:</t>
    </r>
    <r>
      <rPr>
        <sz val="10"/>
        <rFont val="Arial Cyr"/>
        <charset val="204"/>
      </rPr>
      <t xml:space="preserve"> Сравниваем численность каждой категории работников (столбец 3 РИК-83) с цифрами РИК-83 2013 года (тот же столбец 3). Если есть разница в цифрах: наименование учреждения прописываем  в столбце "Учреждение"; в столбце "Наименование" прописываем название категории работников, численность которых изменилась по сравнению с данными РИК-83 2011 года; в столбце "Динамика численности" прописываем насколько изменилось количество работников данной категории (например, стало на 2 человека больше учителей русского языка, значит пишем: +2", стало на 1 меньше вожатых, пишем :"-1"; в столбце "Причины" прописываем из-за чего изменилась численность (примеры см. в таблице, можно своё прописывать). И так по каждой изменившейся цифре! Если цифры не поменялись (например, один выбыл, один прибыл), то здесь их писать не надо.</t>
    </r>
  </si>
  <si>
    <t>СОШ №37 г.Комсомольск-на-Амуре</t>
  </si>
  <si>
    <t>Серенко Елена Георгиевна</t>
  </si>
  <si>
    <t>высшее</t>
  </si>
  <si>
    <t>электропривод и автоматизация промышленных установок</t>
  </si>
  <si>
    <t>технология</t>
  </si>
  <si>
    <t>Копытова Светлана Алексеевна</t>
  </si>
  <si>
    <t>электрические машины</t>
  </si>
  <si>
    <t>информатика и ИКТ</t>
  </si>
  <si>
    <t>Рудыко Владимир Георгиевич</t>
  </si>
  <si>
    <t>физическая культура</t>
  </si>
  <si>
    <t>Муниципальное общеобразовательное учреждение средняя общеобразовательная школа №37</t>
  </si>
  <si>
    <t>заместитель директора по безопасности</t>
  </si>
  <si>
    <t>+ 1</t>
  </si>
  <si>
    <t>учитель английского языка</t>
  </si>
  <si>
    <t>г.Комсомольск-на-Амуре</t>
  </si>
  <si>
    <t>МОУ СОШ № 37</t>
  </si>
  <si>
    <t>МОУ СОШ №37</t>
  </si>
  <si>
    <t xml:space="preserve"> </t>
  </si>
  <si>
    <t xml:space="preserve">французский </t>
  </si>
  <si>
    <t>учитель русского языка и литературы</t>
  </si>
  <si>
    <t>увольнение работника</t>
  </si>
  <si>
    <t>в декрете</t>
  </si>
  <si>
    <t>менее  2 лет</t>
  </si>
  <si>
    <t>будет обучена в 2014 году</t>
  </si>
  <si>
    <t>обучается</t>
  </si>
  <si>
    <t>1 -  в декрете</t>
  </si>
  <si>
    <t>1 - вновь принят,  2 - будут обучены в 2015 году</t>
  </si>
  <si>
    <t>работает 2 год в учреждении</t>
  </si>
  <si>
    <t xml:space="preserve">2 - работают первый год, </t>
  </si>
  <si>
    <t>работает второй год</t>
  </si>
  <si>
    <t>декрет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</si>
</sst>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name val="Arial"/>
      <family val="2"/>
      <charset val="204"/>
    </font>
    <font>
      <sz val="8"/>
      <name val="Arial CYR"/>
      <charset val="204"/>
    </font>
    <font>
      <b/>
      <sz val="11"/>
      <color indexed="8"/>
      <name val="Calibri"/>
      <family val="2"/>
      <charset val="204"/>
    </font>
    <font>
      <sz val="8"/>
      <name val="Courier"/>
      <family val="1"/>
      <charset val="204"/>
    </font>
    <font>
      <sz val="7"/>
      <name val="Arial"/>
      <family val="2"/>
      <charset val="204"/>
    </font>
    <font>
      <sz val="9"/>
      <name val="Wingdings 2"/>
      <family val="1"/>
      <charset val="2"/>
    </font>
    <font>
      <u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Courier"/>
      <family val="1"/>
      <charset val="204"/>
    </font>
    <font>
      <sz val="9"/>
      <name val="Arial Cyr"/>
      <charset val="204"/>
    </font>
    <font>
      <sz val="11"/>
      <name val="Arial Cyr"/>
      <charset val="204"/>
    </font>
    <font>
      <sz val="7"/>
      <name val="Arial CYR"/>
      <charset val="204"/>
    </font>
    <font>
      <sz val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17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i/>
      <u/>
      <sz val="9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36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10"/>
      <color theme="10"/>
      <name val="Arial Cyr"/>
      <charset val="204"/>
    </font>
    <font>
      <sz val="9"/>
      <color rgb="FF00B050"/>
      <name val="Arial"/>
      <family val="2"/>
      <charset val="204"/>
    </font>
    <font>
      <sz val="8"/>
      <color rgb="FF7030A0"/>
      <name val="Arial"/>
      <family val="2"/>
      <charset val="204"/>
    </font>
    <font>
      <b/>
      <u/>
      <sz val="11"/>
      <name val="Arial"/>
      <family val="2"/>
      <charset val="204"/>
    </font>
    <font>
      <sz val="9.5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b/>
      <i/>
      <u/>
      <sz val="10"/>
      <name val="Arial Cyr"/>
      <charset val="204"/>
    </font>
    <font>
      <sz val="9"/>
      <color rgb="FF7030A0"/>
      <name val="Arial"/>
      <family val="2"/>
      <charset val="204"/>
    </font>
    <font>
      <i/>
      <sz val="9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7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077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0" applyFont="1" applyFill="1"/>
    <xf numFmtId="0" fontId="1" fillId="0" borderId="1" xfId="0" applyFont="1" applyFill="1" applyBorder="1" applyAlignment="1"/>
    <xf numFmtId="0" fontId="3" fillId="0" borderId="0" xfId="0" applyFont="1" applyAlignment="1"/>
    <xf numFmtId="0" fontId="1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5" fillId="0" borderId="0" xfId="0" applyFont="1" applyAlignment="1"/>
    <xf numFmtId="0" fontId="10" fillId="0" borderId="0" xfId="0" applyFont="1"/>
    <xf numFmtId="0" fontId="1" fillId="0" borderId="5" xfId="0" applyFont="1" applyFill="1" applyBorder="1" applyAlignment="1"/>
    <xf numFmtId="0" fontId="1" fillId="0" borderId="18" xfId="0" applyFont="1" applyFill="1" applyBorder="1" applyAlignment="1"/>
    <xf numFmtId="0" fontId="1" fillId="0" borderId="19" xfId="0" applyFont="1" applyFill="1" applyBorder="1" applyAlignment="1"/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/>
    <xf numFmtId="0" fontId="1" fillId="0" borderId="21" xfId="0" applyFont="1" applyFill="1" applyBorder="1" applyAlignment="1"/>
    <xf numFmtId="0" fontId="1" fillId="0" borderId="22" xfId="0" applyFont="1" applyFill="1" applyBorder="1" applyAlignment="1"/>
    <xf numFmtId="49" fontId="7" fillId="0" borderId="5" xfId="0" applyNumberFormat="1" applyFont="1" applyFill="1" applyBorder="1" applyAlignment="1">
      <alignment horizontal="center" vertical="center"/>
    </xf>
    <xf numFmtId="0" fontId="1" fillId="13" borderId="20" xfId="0" applyFont="1" applyFill="1" applyBorder="1" applyAlignment="1">
      <alignment horizontal="center" vertical="center" textRotation="90" wrapText="1"/>
    </xf>
    <xf numFmtId="0" fontId="1" fillId="13" borderId="22" xfId="0" applyFont="1" applyFill="1" applyBorder="1" applyAlignment="1">
      <alignment horizontal="center" vertical="center" textRotation="90" wrapText="1"/>
    </xf>
    <xf numFmtId="0" fontId="1" fillId="8" borderId="20" xfId="0" applyFont="1" applyFill="1" applyBorder="1" applyAlignment="1">
      <alignment horizontal="center" vertical="center" textRotation="90" wrapText="1"/>
    </xf>
    <xf numFmtId="0" fontId="1" fillId="8" borderId="21" xfId="0" applyFont="1" applyFill="1" applyBorder="1" applyAlignment="1">
      <alignment horizontal="center" vertical="center" textRotation="90" wrapText="1"/>
    </xf>
    <xf numFmtId="0" fontId="1" fillId="8" borderId="22" xfId="0" applyFont="1" applyFill="1" applyBorder="1" applyAlignment="1">
      <alignment horizontal="center" vertical="center" textRotation="90" wrapText="1"/>
    </xf>
    <xf numFmtId="0" fontId="1" fillId="3" borderId="24" xfId="0" applyFont="1" applyFill="1" applyBorder="1" applyAlignment="1">
      <alignment horizontal="center" vertical="center" textRotation="90" wrapText="1"/>
    </xf>
    <xf numFmtId="0" fontId="1" fillId="16" borderId="21" xfId="0" applyFont="1" applyFill="1" applyBorder="1" applyAlignment="1">
      <alignment vertical="center" textRotation="90" wrapText="1"/>
    </xf>
    <xf numFmtId="0" fontId="1" fillId="18" borderId="21" xfId="0" applyFont="1" applyFill="1" applyBorder="1" applyAlignment="1">
      <alignment horizontal="center" vertical="center" textRotation="90" wrapText="1"/>
    </xf>
    <xf numFmtId="0" fontId="1" fillId="18" borderId="22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/>
    <xf numFmtId="0" fontId="1" fillId="19" borderId="24" xfId="0" applyFont="1" applyFill="1" applyBorder="1" applyAlignment="1">
      <alignment horizontal="center" vertical="center" textRotation="90" wrapText="1"/>
    </xf>
    <xf numFmtId="0" fontId="1" fillId="19" borderId="21" xfId="0" applyFont="1" applyFill="1" applyBorder="1" applyAlignment="1">
      <alignment horizontal="center" vertical="center" textRotation="90" wrapText="1"/>
    </xf>
    <xf numFmtId="0" fontId="1" fillId="19" borderId="22" xfId="0" applyFont="1" applyFill="1" applyBorder="1" applyAlignment="1">
      <alignment horizontal="center" vertical="center" textRotation="90" wrapText="1"/>
    </xf>
    <xf numFmtId="0" fontId="1" fillId="15" borderId="21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left" vertical="center"/>
    </xf>
    <xf numFmtId="0" fontId="1" fillId="15" borderId="1" xfId="0" applyFont="1" applyFill="1" applyBorder="1" applyAlignment="1"/>
    <xf numFmtId="0" fontId="1" fillId="15" borderId="19" xfId="0" applyFont="1" applyFill="1" applyBorder="1" applyAlignment="1"/>
    <xf numFmtId="0" fontId="1" fillId="15" borderId="18" xfId="0" applyFont="1" applyFill="1" applyBorder="1" applyAlignment="1"/>
    <xf numFmtId="0" fontId="8" fillId="15" borderId="1" xfId="0" applyFont="1" applyFill="1" applyBorder="1" applyAlignment="1">
      <alignment horizontal="center" vertical="center"/>
    </xf>
    <xf numFmtId="0" fontId="8" fillId="15" borderId="19" xfId="0" applyFont="1" applyFill="1" applyBorder="1" applyAlignment="1">
      <alignment horizontal="center" vertical="center"/>
    </xf>
    <xf numFmtId="0" fontId="8" fillId="15" borderId="18" xfId="0" applyFont="1" applyFill="1" applyBorder="1" applyAlignment="1">
      <alignment horizontal="center" vertical="center"/>
    </xf>
    <xf numFmtId="49" fontId="7" fillId="15" borderId="19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left"/>
    </xf>
    <xf numFmtId="0" fontId="12" fillId="21" borderId="19" xfId="0" applyFont="1" applyFill="1" applyBorder="1" applyProtection="1"/>
    <xf numFmtId="0" fontId="12" fillId="21" borderId="5" xfId="0" applyFont="1" applyFill="1" applyBorder="1" applyProtection="1"/>
    <xf numFmtId="164" fontId="12" fillId="21" borderId="6" xfId="0" applyNumberFormat="1" applyFont="1" applyFill="1" applyBorder="1" applyProtection="1"/>
    <xf numFmtId="164" fontId="12" fillId="21" borderId="44" xfId="0" applyNumberFormat="1" applyFont="1" applyFill="1" applyBorder="1" applyProtection="1"/>
    <xf numFmtId="0" fontId="12" fillId="0" borderId="52" xfId="0" applyFont="1" applyBorder="1" applyProtection="1">
      <protection locked="0"/>
    </xf>
    <xf numFmtId="0" fontId="12" fillId="0" borderId="18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12" fillId="0" borderId="53" xfId="0" applyFont="1" applyBorder="1" applyProtection="1">
      <protection locked="0"/>
    </xf>
    <xf numFmtId="0" fontId="12" fillId="0" borderId="20" xfId="0" applyFont="1" applyBorder="1" applyProtection="1">
      <protection locked="0"/>
    </xf>
    <xf numFmtId="0" fontId="12" fillId="0" borderId="21" xfId="0" applyFont="1" applyBorder="1" applyProtection="1">
      <protection locked="0"/>
    </xf>
    <xf numFmtId="0" fontId="12" fillId="0" borderId="24" xfId="0" applyFont="1" applyBorder="1" applyProtection="1">
      <protection locked="0"/>
    </xf>
    <xf numFmtId="0" fontId="13" fillId="0" borderId="0" xfId="0" applyFont="1" applyProtection="1"/>
    <xf numFmtId="0" fontId="12" fillId="0" borderId="0" xfId="0" applyFont="1" applyProtection="1"/>
    <xf numFmtId="0" fontId="12" fillId="0" borderId="48" xfId="0" applyFont="1" applyBorder="1" applyAlignment="1" applyProtection="1">
      <alignment horizontal="center" vertical="center"/>
    </xf>
    <xf numFmtId="0" fontId="12" fillId="0" borderId="6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53" xfId="0" applyFont="1" applyBorder="1" applyAlignment="1" applyProtection="1">
      <alignment horizontal="center" vertical="center" textRotation="90" wrapText="1"/>
    </xf>
    <xf numFmtId="0" fontId="12" fillId="0" borderId="20" xfId="0" applyFont="1" applyBorder="1" applyAlignment="1" applyProtection="1">
      <alignment horizontal="center" vertical="center" textRotation="90" wrapText="1"/>
    </xf>
    <xf numFmtId="0" fontId="12" fillId="0" borderId="21" xfId="0" applyFont="1" applyBorder="1" applyAlignment="1" applyProtection="1">
      <alignment horizontal="center" vertical="center" textRotation="90" wrapText="1"/>
    </xf>
    <xf numFmtId="0" fontId="12" fillId="0" borderId="22" xfId="0" applyFont="1" applyBorder="1" applyAlignment="1" applyProtection="1">
      <alignment horizontal="center" vertical="center" textRotation="90" wrapText="1"/>
    </xf>
    <xf numFmtId="0" fontId="12" fillId="0" borderId="24" xfId="0" applyFont="1" applyBorder="1" applyAlignment="1" applyProtection="1">
      <alignment horizontal="center" vertical="center" textRotation="90" wrapText="1"/>
    </xf>
    <xf numFmtId="0" fontId="12" fillId="0" borderId="35" xfId="0" applyFont="1" applyBorder="1" applyAlignment="1" applyProtection="1">
      <alignment horizontal="center" vertical="center" textRotation="90" wrapText="1"/>
    </xf>
    <xf numFmtId="0" fontId="12" fillId="0" borderId="0" xfId="0" applyFont="1" applyAlignment="1" applyProtection="1">
      <alignment horizontal="center" vertical="center" wrapText="1"/>
    </xf>
    <xf numFmtId="0" fontId="14" fillId="0" borderId="55" xfId="0" applyFont="1" applyBorder="1" applyAlignment="1" applyProtection="1">
      <alignment horizontal="center" vertical="center"/>
    </xf>
    <xf numFmtId="0" fontId="14" fillId="0" borderId="56" xfId="0" applyFont="1" applyBorder="1" applyAlignment="1" applyProtection="1">
      <alignment horizontal="center" vertical="center" wrapText="1"/>
    </xf>
    <xf numFmtId="0" fontId="14" fillId="0" borderId="59" xfId="0" applyFont="1" applyBorder="1" applyAlignment="1" applyProtection="1">
      <alignment horizontal="center" vertical="center" wrapText="1"/>
    </xf>
    <xf numFmtId="0" fontId="14" fillId="0" borderId="6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14" fillId="0" borderId="63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27" xfId="0" applyFont="1" applyBorder="1" applyAlignment="1" applyProtection="1">
      <alignment horizontal="center" vertical="center"/>
    </xf>
    <xf numFmtId="0" fontId="12" fillId="0" borderId="51" xfId="0" applyFont="1" applyBorder="1" applyProtection="1"/>
    <xf numFmtId="0" fontId="12" fillId="0" borderId="29" xfId="0" applyFont="1" applyBorder="1" applyProtection="1"/>
    <xf numFmtId="0" fontId="12" fillId="0" borderId="6" xfId="0" applyFont="1" applyBorder="1" applyProtection="1"/>
    <xf numFmtId="0" fontId="12" fillId="21" borderId="30" xfId="0" applyFont="1" applyFill="1" applyBorder="1" applyProtection="1"/>
    <xf numFmtId="0" fontId="12" fillId="0" borderId="10" xfId="0" applyFont="1" applyBorder="1" applyProtection="1"/>
    <xf numFmtId="0" fontId="12" fillId="21" borderId="9" xfId="0" applyFont="1" applyFill="1" applyBorder="1" applyProtection="1"/>
    <xf numFmtId="164" fontId="12" fillId="20" borderId="6" xfId="0" applyNumberFormat="1" applyFont="1" applyFill="1" applyBorder="1" applyProtection="1"/>
    <xf numFmtId="0" fontId="7" fillId="0" borderId="54" xfId="0" applyFont="1" applyFill="1" applyBorder="1" applyAlignment="1" applyProtection="1">
      <alignment horizontal="center" vertical="center"/>
    </xf>
    <xf numFmtId="0" fontId="1" fillId="0" borderId="54" xfId="0" applyFont="1" applyFill="1" applyBorder="1" applyAlignment="1" applyProtection="1"/>
    <xf numFmtId="0" fontId="1" fillId="0" borderId="61" xfId="0" applyFont="1" applyFill="1" applyBorder="1" applyAlignment="1" applyProtection="1"/>
    <xf numFmtId="0" fontId="7" fillId="0" borderId="61" xfId="0" applyFont="1" applyFill="1" applyBorder="1" applyAlignment="1" applyProtection="1">
      <alignment horizontal="center" vertical="center"/>
    </xf>
    <xf numFmtId="0" fontId="12" fillId="21" borderId="22" xfId="0" applyFont="1" applyFill="1" applyBorder="1" applyProtection="1"/>
    <xf numFmtId="0" fontId="12" fillId="21" borderId="35" xfId="0" applyFont="1" applyFill="1" applyBorder="1" applyProtection="1"/>
    <xf numFmtId="0" fontId="12" fillId="22" borderId="17" xfId="0" applyFont="1" applyFill="1" applyBorder="1" applyProtection="1"/>
    <xf numFmtId="0" fontId="12" fillId="22" borderId="30" xfId="0" applyFont="1" applyFill="1" applyBorder="1" applyProtection="1"/>
    <xf numFmtId="0" fontId="12" fillId="22" borderId="19" xfId="0" applyFont="1" applyFill="1" applyBorder="1" applyProtection="1"/>
    <xf numFmtId="0" fontId="12" fillId="22" borderId="22" xfId="0" applyFont="1" applyFill="1" applyBorder="1" applyProtection="1"/>
    <xf numFmtId="0" fontId="12" fillId="22" borderId="60" xfId="0" applyFont="1" applyFill="1" applyBorder="1" applyProtection="1"/>
    <xf numFmtId="0" fontId="12" fillId="22" borderId="15" xfId="0" applyFont="1" applyFill="1" applyBorder="1" applyProtection="1"/>
    <xf numFmtId="0" fontId="12" fillId="22" borderId="16" xfId="0" applyFont="1" applyFill="1" applyBorder="1" applyProtection="1"/>
    <xf numFmtId="0" fontId="12" fillId="22" borderId="23" xfId="0" applyFont="1" applyFill="1" applyBorder="1" applyProtection="1"/>
    <xf numFmtId="0" fontId="12" fillId="22" borderId="31" xfId="0" applyFont="1" applyFill="1" applyBorder="1" applyProtection="1"/>
    <xf numFmtId="164" fontId="12" fillId="22" borderId="16" xfId="0" applyNumberFormat="1" applyFont="1" applyFill="1" applyBorder="1" applyProtection="1"/>
    <xf numFmtId="0" fontId="1" fillId="15" borderId="22" xfId="0" applyFont="1" applyFill="1" applyBorder="1" applyAlignment="1">
      <alignment horizontal="center" vertical="center" textRotation="90" wrapText="1"/>
    </xf>
    <xf numFmtId="0" fontId="1" fillId="7" borderId="20" xfId="0" applyFont="1" applyFill="1" applyBorder="1" applyAlignment="1">
      <alignment horizontal="center" vertical="center" textRotation="90" wrapText="1"/>
    </xf>
    <xf numFmtId="0" fontId="1" fillId="7" borderId="21" xfId="0" applyFont="1" applyFill="1" applyBorder="1" applyAlignment="1">
      <alignment horizontal="center" vertical="center" textRotation="90" wrapText="1"/>
    </xf>
    <xf numFmtId="0" fontId="1" fillId="7" borderId="22" xfId="0" applyFont="1" applyFill="1" applyBorder="1" applyAlignment="1">
      <alignment horizontal="center" vertical="center" textRotation="90" wrapText="1"/>
    </xf>
    <xf numFmtId="49" fontId="7" fillId="15" borderId="5" xfId="0" applyNumberFormat="1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 textRotation="90" wrapText="1"/>
    </xf>
    <xf numFmtId="49" fontId="7" fillId="0" borderId="35" xfId="0" applyNumberFormat="1" applyFont="1" applyFill="1" applyBorder="1" applyAlignment="1">
      <alignment horizontal="center" vertical="center"/>
    </xf>
    <xf numFmtId="0" fontId="1" fillId="14" borderId="35" xfId="0" applyFont="1" applyFill="1" applyBorder="1" applyAlignment="1">
      <alignment horizontal="center" vertical="center" textRotation="90" wrapText="1"/>
    </xf>
    <xf numFmtId="49" fontId="7" fillId="12" borderId="9" xfId="0" applyNumberFormat="1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2" fillId="12" borderId="39" xfId="0" applyFont="1" applyFill="1" applyBorder="1" applyAlignment="1">
      <alignment vertical="center" wrapText="1"/>
    </xf>
    <xf numFmtId="0" fontId="2" fillId="15" borderId="18" xfId="0" applyFont="1" applyFill="1" applyBorder="1" applyAlignment="1"/>
    <xf numFmtId="0" fontId="1" fillId="0" borderId="18" xfId="0" applyFont="1" applyFill="1" applyBorder="1" applyAlignment="1">
      <alignment horizontal="left" indent="1"/>
    </xf>
    <xf numFmtId="0" fontId="2" fillId="12" borderId="29" xfId="0" applyFont="1" applyFill="1" applyBorder="1" applyAlignment="1">
      <alignment horizontal="left" vertical="center" wrapText="1"/>
    </xf>
    <xf numFmtId="49" fontId="7" fillId="12" borderId="30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18" xfId="0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 vertical="center"/>
      <protection locked="0"/>
    </xf>
    <xf numFmtId="0" fontId="1" fillId="0" borderId="3" xfId="0" applyFont="1" applyFill="1" applyBorder="1" applyAlignment="1" applyProtection="1">
      <alignment horizontal="right" vertical="center"/>
      <protection locked="0"/>
    </xf>
    <xf numFmtId="0" fontId="1" fillId="23" borderId="1" xfId="0" applyFont="1" applyFill="1" applyBorder="1" applyAlignment="1">
      <alignment horizontal="center" textRotation="90"/>
    </xf>
    <xf numFmtId="0" fontId="1" fillId="15" borderId="15" xfId="0" applyFont="1" applyFill="1" applyBorder="1" applyAlignment="1"/>
    <xf numFmtId="0" fontId="1" fillId="15" borderId="15" xfId="0" applyFont="1" applyFill="1" applyBorder="1" applyAlignment="1">
      <alignment horizontal="right" vertical="center"/>
    </xf>
    <xf numFmtId="0" fontId="1" fillId="15" borderId="17" xfId="0" applyFont="1" applyFill="1" applyBorder="1" applyAlignment="1">
      <alignment horizontal="right" vertical="center"/>
    </xf>
    <xf numFmtId="0" fontId="1" fillId="15" borderId="16" xfId="0" applyFont="1" applyFill="1" applyBorder="1" applyAlignment="1">
      <alignment horizontal="right" vertical="center"/>
    </xf>
    <xf numFmtId="0" fontId="1" fillId="15" borderId="23" xfId="0" applyFont="1" applyFill="1" applyBorder="1" applyAlignment="1">
      <alignment horizontal="right" vertical="center"/>
    </xf>
    <xf numFmtId="0" fontId="2" fillId="15" borderId="18" xfId="0" applyFont="1" applyFill="1" applyBorder="1" applyAlignment="1">
      <alignment horizontal="left" indent="1"/>
    </xf>
    <xf numFmtId="0" fontId="1" fillId="20" borderId="1" xfId="0" applyFont="1" applyFill="1" applyBorder="1"/>
    <xf numFmtId="0" fontId="7" fillId="0" borderId="1" xfId="0" applyFont="1" applyBorder="1"/>
    <xf numFmtId="0" fontId="1" fillId="24" borderId="1" xfId="0" applyFont="1" applyFill="1" applyBorder="1"/>
    <xf numFmtId="0" fontId="1" fillId="0" borderId="1" xfId="0" applyFont="1" applyBorder="1"/>
    <xf numFmtId="0" fontId="1" fillId="5" borderId="20" xfId="0" applyFont="1" applyFill="1" applyBorder="1" applyAlignment="1">
      <alignment horizontal="center" vertical="center" textRotation="90" wrapText="1"/>
    </xf>
    <xf numFmtId="0" fontId="1" fillId="5" borderId="21" xfId="0" applyFont="1" applyFill="1" applyBorder="1" applyAlignment="1">
      <alignment horizontal="center" vertical="center" textRotation="90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1" fillId="5" borderId="22" xfId="0" applyFont="1" applyFill="1" applyBorder="1" applyAlignment="1">
      <alignment horizontal="center" vertical="center" textRotation="90" wrapText="1"/>
    </xf>
    <xf numFmtId="0" fontId="1" fillId="2" borderId="24" xfId="0" applyFont="1" applyFill="1" applyBorder="1" applyAlignment="1">
      <alignment horizontal="center" vertical="center" textRotation="90" wrapText="1"/>
    </xf>
    <xf numFmtId="0" fontId="7" fillId="2" borderId="56" xfId="0" applyFont="1" applyFill="1" applyBorder="1" applyAlignment="1">
      <alignment horizontal="center" vertical="center"/>
    </xf>
    <xf numFmtId="0" fontId="1" fillId="2" borderId="51" xfId="0" applyNumberFormat="1" applyFont="1" applyFill="1" applyBorder="1" applyAlignment="1">
      <alignment horizontal="center" vertical="center"/>
    </xf>
    <xf numFmtId="0" fontId="1" fillId="15" borderId="51" xfId="0" applyNumberFormat="1" applyFont="1" applyFill="1" applyBorder="1" applyAlignment="1">
      <alignment horizontal="center" vertical="center"/>
    </xf>
    <xf numFmtId="0" fontId="1" fillId="12" borderId="5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2" fillId="12" borderId="19" xfId="0" applyFont="1" applyFill="1" applyBorder="1" applyAlignment="1"/>
    <xf numFmtId="0" fontId="1" fillId="0" borderId="19" xfId="0" applyFont="1" applyFill="1" applyBorder="1" applyAlignment="1">
      <alignment horizontal="left" indent="1"/>
    </xf>
    <xf numFmtId="0" fontId="1" fillId="2" borderId="35" xfId="0" applyFont="1" applyFill="1" applyBorder="1" applyAlignment="1">
      <alignment horizontal="center" vertical="center" textRotation="90" wrapText="1"/>
    </xf>
    <xf numFmtId="0" fontId="1" fillId="9" borderId="21" xfId="0" applyFont="1" applyFill="1" applyBorder="1" applyAlignment="1">
      <alignment horizontal="center" vertical="center" textRotation="90" wrapText="1"/>
    </xf>
    <xf numFmtId="0" fontId="1" fillId="9" borderId="35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textRotation="90"/>
    </xf>
    <xf numFmtId="3" fontId="1" fillId="15" borderId="15" xfId="0" applyNumberFormat="1" applyFont="1" applyFill="1" applyBorder="1" applyAlignment="1">
      <alignment horizontal="right" vertic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12" borderId="2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indent="2"/>
    </xf>
    <xf numFmtId="0" fontId="1" fillId="15" borderId="20" xfId="0" applyFont="1" applyFill="1" applyBorder="1" applyAlignment="1"/>
    <xf numFmtId="0" fontId="1" fillId="0" borderId="21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70" xfId="0" applyFont="1" applyBorder="1" applyAlignment="1">
      <alignment horizontal="center" vertical="center" textRotation="90" wrapText="1"/>
    </xf>
    <xf numFmtId="0" fontId="1" fillId="0" borderId="54" xfId="0" applyFont="1" applyFill="1" applyBorder="1" applyAlignment="1" applyProtection="1">
      <alignment horizontal="left" indent="3"/>
    </xf>
    <xf numFmtId="0" fontId="1" fillId="21" borderId="54" xfId="0" applyFont="1" applyFill="1" applyBorder="1" applyAlignment="1" applyProtection="1">
      <alignment horizontal="left" indent="1"/>
    </xf>
    <xf numFmtId="0" fontId="7" fillId="21" borderId="54" xfId="0" applyFont="1" applyFill="1" applyBorder="1" applyAlignment="1" applyProtection="1">
      <alignment horizontal="center" vertical="center"/>
    </xf>
    <xf numFmtId="0" fontId="12" fillId="21" borderId="52" xfId="0" applyFont="1" applyFill="1" applyBorder="1" applyProtection="1"/>
    <xf numFmtId="0" fontId="12" fillId="21" borderId="18" xfId="0" applyFont="1" applyFill="1" applyBorder="1" applyProtection="1"/>
    <xf numFmtId="0" fontId="12" fillId="21" borderId="1" xfId="0" applyFont="1" applyFill="1" applyBorder="1" applyProtection="1"/>
    <xf numFmtId="0" fontId="12" fillId="21" borderId="3" xfId="0" applyFont="1" applyFill="1" applyBorder="1" applyProtection="1"/>
    <xf numFmtId="0" fontId="1" fillId="20" borderId="19" xfId="0" applyFont="1" applyFill="1" applyBorder="1" applyAlignment="1">
      <alignment horizontal="left"/>
    </xf>
    <xf numFmtId="0" fontId="14" fillId="20" borderId="27" xfId="0" applyFont="1" applyFill="1" applyBorder="1" applyAlignment="1" applyProtection="1">
      <alignment horizontal="center" vertical="center"/>
    </xf>
    <xf numFmtId="0" fontId="12" fillId="20" borderId="51" xfId="0" applyFont="1" applyFill="1" applyBorder="1" applyProtection="1"/>
    <xf numFmtId="0" fontId="12" fillId="20" borderId="29" xfId="0" applyFont="1" applyFill="1" applyBorder="1" applyProtection="1"/>
    <xf numFmtId="0" fontId="12" fillId="20" borderId="6" xfId="0" applyFont="1" applyFill="1" applyBorder="1" applyProtection="1"/>
    <xf numFmtId="0" fontId="12" fillId="20" borderId="30" xfId="0" applyFont="1" applyFill="1" applyBorder="1" applyProtection="1"/>
    <xf numFmtId="0" fontId="12" fillId="20" borderId="10" xfId="0" applyFont="1" applyFill="1" applyBorder="1" applyProtection="1"/>
    <xf numFmtId="0" fontId="12" fillId="20" borderId="9" xfId="0" applyFont="1" applyFill="1" applyBorder="1" applyProtection="1"/>
    <xf numFmtId="0" fontId="12" fillId="22" borderId="27" xfId="0" applyFont="1" applyFill="1" applyBorder="1" applyProtection="1"/>
    <xf numFmtId="0" fontId="14" fillId="22" borderId="39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 wrapText="1"/>
    </xf>
    <xf numFmtId="0" fontId="1" fillId="21" borderId="56" xfId="0" applyFont="1" applyFill="1" applyBorder="1" applyAlignment="1">
      <alignment horizontal="center" vertical="center" wrapText="1"/>
    </xf>
    <xf numFmtId="0" fontId="1" fillId="25" borderId="56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" fillId="25" borderId="0" xfId="0" applyFont="1" applyFill="1" applyBorder="1"/>
    <xf numFmtId="0" fontId="1" fillId="25" borderId="71" xfId="0" applyFont="1" applyFill="1" applyBorder="1"/>
    <xf numFmtId="0" fontId="1" fillId="25" borderId="0" xfId="0" applyFont="1" applyFill="1"/>
    <xf numFmtId="0" fontId="19" fillId="0" borderId="0" xfId="0" applyNumberFormat="1" applyFont="1" applyBorder="1" applyAlignment="1">
      <alignment horizontal="center" vertical="center"/>
    </xf>
    <xf numFmtId="0" fontId="1" fillId="0" borderId="0" xfId="0" applyNumberFormat="1" applyFont="1"/>
    <xf numFmtId="0" fontId="19" fillId="0" borderId="0" xfId="0" applyFont="1" applyBorder="1" applyAlignment="1">
      <alignment horizontal="center" vertical="center"/>
    </xf>
    <xf numFmtId="0" fontId="1" fillId="0" borderId="56" xfId="0" applyFont="1" applyBorder="1"/>
    <xf numFmtId="0" fontId="1" fillId="0" borderId="56" xfId="0" applyFont="1" applyFill="1" applyBorder="1"/>
    <xf numFmtId="0" fontId="1" fillId="0" borderId="56" xfId="0" applyFont="1" applyBorder="1" applyAlignment="1">
      <alignment wrapText="1"/>
    </xf>
    <xf numFmtId="0" fontId="1" fillId="0" borderId="55" xfId="0" applyFont="1" applyBorder="1"/>
    <xf numFmtId="0" fontId="19" fillId="25" borderId="0" xfId="0" applyFont="1" applyFill="1" applyAlignment="1">
      <alignment horizontal="center" vertical="center"/>
    </xf>
    <xf numFmtId="0" fontId="1" fillId="25" borderId="0" xfId="0" applyNumberFormat="1" applyFont="1" applyFill="1"/>
    <xf numFmtId="0" fontId="1" fillId="0" borderId="0" xfId="0" applyFont="1" applyBorder="1"/>
    <xf numFmtId="0" fontId="22" fillId="0" borderId="56" xfId="0" applyFont="1" applyFill="1" applyBorder="1" applyAlignment="1">
      <alignment horizontal="center" vertical="top" wrapText="1"/>
    </xf>
    <xf numFmtId="0" fontId="22" fillId="0" borderId="56" xfId="0" applyFont="1" applyFill="1" applyBorder="1" applyAlignment="1">
      <alignment horizontal="center" vertical="center" wrapText="1"/>
    </xf>
    <xf numFmtId="0" fontId="15" fillId="0" borderId="0" xfId="0" applyFont="1"/>
    <xf numFmtId="0" fontId="22" fillId="0" borderId="0" xfId="0" applyFont="1" applyFill="1" applyBorder="1" applyAlignment="1">
      <alignment horizontal="center" vertical="center" wrapText="1"/>
    </xf>
    <xf numFmtId="0" fontId="1" fillId="25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wrapText="1"/>
    </xf>
    <xf numFmtId="0" fontId="1" fillId="25" borderId="56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1" fillId="0" borderId="18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center" vertical="center" textRotation="90" wrapText="1"/>
    </xf>
    <xf numFmtId="49" fontId="23" fillId="0" borderId="0" xfId="0" applyNumberFormat="1" applyFont="1" applyFill="1" applyBorder="1" applyAlignment="1">
      <alignment horizontal="center" vertical="center" textRotation="90"/>
    </xf>
    <xf numFmtId="0" fontId="2" fillId="12" borderId="19" xfId="0" applyFont="1" applyFill="1" applyBorder="1" applyAlignment="1">
      <alignment horizontal="left" indent="1"/>
    </xf>
    <xf numFmtId="0" fontId="1" fillId="0" borderId="19" xfId="0" applyFont="1" applyFill="1" applyBorder="1" applyAlignment="1">
      <alignment horizontal="left" indent="2"/>
    </xf>
    <xf numFmtId="0" fontId="12" fillId="2" borderId="53" xfId="0" applyFont="1" applyFill="1" applyBorder="1" applyAlignment="1" applyProtection="1">
      <alignment horizontal="center" vertical="center" textRotation="90" wrapText="1"/>
    </xf>
    <xf numFmtId="0" fontId="12" fillId="2" borderId="21" xfId="0" applyFont="1" applyFill="1" applyBorder="1" applyAlignment="1" applyProtection="1">
      <alignment horizontal="center" vertical="center" textRotation="90" wrapText="1"/>
    </xf>
    <xf numFmtId="0" fontId="0" fillId="0" borderId="0" xfId="0" applyFill="1" applyAlignment="1">
      <alignment wrapText="1"/>
    </xf>
    <xf numFmtId="0" fontId="3" fillId="0" borderId="0" xfId="0" applyFont="1" applyFill="1" applyAlignment="1"/>
    <xf numFmtId="0" fontId="0" fillId="0" borderId="0" xfId="0" applyFill="1"/>
    <xf numFmtId="0" fontId="1" fillId="0" borderId="0" xfId="0" applyFont="1" applyFill="1" applyAlignment="1"/>
    <xf numFmtId="0" fontId="24" fillId="0" borderId="0" xfId="0" applyFont="1" applyProtection="1"/>
    <xf numFmtId="0" fontId="25" fillId="0" borderId="0" xfId="0" applyFont="1" applyProtection="1"/>
    <xf numFmtId="0" fontId="1" fillId="0" borderId="56" xfId="0" applyFont="1" applyFill="1" applyBorder="1" applyAlignment="1">
      <alignment horizontal="center" vertical="center" textRotation="90" wrapText="1"/>
    </xf>
    <xf numFmtId="0" fontId="1" fillId="0" borderId="59" xfId="0" applyFont="1" applyFill="1" applyBorder="1" applyAlignment="1">
      <alignment horizontal="center" vertical="center" textRotation="90" wrapText="1"/>
    </xf>
    <xf numFmtId="0" fontId="1" fillId="0" borderId="58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center"/>
    </xf>
    <xf numFmtId="0" fontId="2" fillId="15" borderId="1" xfId="0" applyFont="1" applyFill="1" applyBorder="1" applyAlignment="1"/>
    <xf numFmtId="0" fontId="26" fillId="0" borderId="0" xfId="0" applyFont="1" applyFill="1" applyProtection="1"/>
    <xf numFmtId="0" fontId="27" fillId="0" borderId="0" xfId="0" applyFont="1" applyProtection="1"/>
    <xf numFmtId="0" fontId="27" fillId="0" borderId="0" xfId="0" applyFont="1" applyAlignment="1" applyProtection="1">
      <alignment vertical="center"/>
    </xf>
    <xf numFmtId="0" fontId="27" fillId="0" borderId="24" xfId="0" applyFont="1" applyBorder="1" applyAlignment="1" applyProtection="1">
      <alignment horizontal="center" vertical="center" textRotation="90" wrapText="1"/>
    </xf>
    <xf numFmtId="0" fontId="27" fillId="0" borderId="21" xfId="0" applyFont="1" applyBorder="1" applyAlignment="1" applyProtection="1">
      <alignment horizontal="center" vertical="center" textRotation="90" wrapText="1"/>
    </xf>
    <xf numFmtId="0" fontId="27" fillId="0" borderId="22" xfId="0" applyFont="1" applyBorder="1" applyAlignment="1" applyProtection="1">
      <alignment horizontal="center" vertical="center" textRotation="90" wrapText="1"/>
    </xf>
    <xf numFmtId="0" fontId="27" fillId="0" borderId="20" xfId="0" applyFont="1" applyBorder="1" applyAlignment="1" applyProtection="1">
      <alignment horizontal="center" vertical="center" textRotation="90" wrapText="1"/>
    </xf>
    <xf numFmtId="0" fontId="27" fillId="0" borderId="29" xfId="0" applyFont="1" applyBorder="1" applyAlignment="1" applyProtection="1">
      <alignment vertical="center"/>
    </xf>
    <xf numFmtId="0" fontId="27" fillId="0" borderId="6" xfId="0" applyFont="1" applyBorder="1" applyAlignment="1" applyProtection="1">
      <alignment vertical="center"/>
      <protection locked="0"/>
    </xf>
    <xf numFmtId="0" fontId="27" fillId="0" borderId="30" xfId="0" applyFont="1" applyBorder="1" applyAlignment="1" applyProtection="1">
      <alignment vertical="center"/>
      <protection locked="0"/>
    </xf>
    <xf numFmtId="0" fontId="27" fillId="0" borderId="29" xfId="0" applyFont="1" applyBorder="1" applyAlignment="1" applyProtection="1">
      <alignment vertical="center"/>
      <protection locked="0"/>
    </xf>
    <xf numFmtId="0" fontId="15" fillId="24" borderId="30" xfId="0" applyFont="1" applyFill="1" applyBorder="1" applyAlignment="1" applyProtection="1">
      <alignment vertical="center"/>
    </xf>
    <xf numFmtId="164" fontId="27" fillId="0" borderId="10" xfId="0" applyNumberFormat="1" applyFont="1" applyFill="1" applyBorder="1" applyAlignment="1" applyProtection="1">
      <alignment vertical="center"/>
      <protection locked="0"/>
    </xf>
    <xf numFmtId="164" fontId="27" fillId="0" borderId="6" xfId="0" applyNumberFormat="1" applyFont="1" applyFill="1" applyBorder="1" applyAlignment="1" applyProtection="1">
      <alignment vertical="center"/>
      <protection locked="0"/>
    </xf>
    <xf numFmtId="0" fontId="27" fillId="0" borderId="6" xfId="0" applyFont="1" applyFill="1" applyBorder="1" applyAlignment="1" applyProtection="1">
      <alignment vertical="center"/>
      <protection locked="0"/>
    </xf>
    <xf numFmtId="164" fontId="27" fillId="13" borderId="6" xfId="0" applyNumberFormat="1" applyFont="1" applyFill="1" applyBorder="1" applyAlignment="1" applyProtection="1">
      <alignment vertical="center"/>
    </xf>
    <xf numFmtId="164" fontId="27" fillId="13" borderId="30" xfId="0" applyNumberFormat="1" applyFont="1" applyFill="1" applyBorder="1" applyAlignment="1" applyProtection="1">
      <alignment vertical="center"/>
    </xf>
    <xf numFmtId="164" fontId="27" fillId="3" borderId="10" xfId="0" applyNumberFormat="1" applyFont="1" applyFill="1" applyBorder="1" applyAlignment="1" applyProtection="1">
      <alignment vertical="center"/>
    </xf>
    <xf numFmtId="164" fontId="27" fillId="3" borderId="6" xfId="0" applyNumberFormat="1" applyFont="1" applyFill="1" applyBorder="1" applyAlignment="1" applyProtection="1">
      <alignment vertical="center"/>
    </xf>
    <xf numFmtId="0" fontId="27" fillId="3" borderId="6" xfId="0" applyFont="1" applyFill="1" applyBorder="1" applyAlignment="1" applyProtection="1">
      <alignment vertical="center"/>
    </xf>
    <xf numFmtId="164" fontId="27" fillId="14" borderId="6" xfId="0" applyNumberFormat="1" applyFont="1" applyFill="1" applyBorder="1" applyAlignment="1" applyProtection="1">
      <alignment vertical="center"/>
    </xf>
    <xf numFmtId="164" fontId="27" fillId="14" borderId="30" xfId="0" applyNumberFormat="1" applyFont="1" applyFill="1" applyBorder="1" applyAlignment="1" applyProtection="1">
      <alignment vertical="center"/>
    </xf>
    <xf numFmtId="0" fontId="27" fillId="0" borderId="18" xfId="0" applyFont="1" applyBorder="1" applyAlignment="1" applyProtection="1">
      <alignment vertical="center"/>
    </xf>
    <xf numFmtId="0" fontId="27" fillId="0" borderId="1" xfId="0" applyFont="1" applyBorder="1" applyAlignment="1" applyProtection="1">
      <alignment vertical="center"/>
      <protection locked="0"/>
    </xf>
    <xf numFmtId="0" fontId="27" fillId="0" borderId="19" xfId="0" applyFont="1" applyBorder="1" applyAlignment="1" applyProtection="1">
      <alignment vertical="center"/>
      <protection locked="0"/>
    </xf>
    <xf numFmtId="0" fontId="27" fillId="0" borderId="18" xfId="0" applyFont="1" applyBorder="1" applyAlignment="1" applyProtection="1">
      <alignment vertical="center"/>
      <protection locked="0"/>
    </xf>
    <xf numFmtId="164" fontId="27" fillId="0" borderId="3" xfId="0" applyNumberFormat="1" applyFont="1" applyFill="1" applyBorder="1" applyAlignment="1" applyProtection="1">
      <alignment vertical="center"/>
      <protection locked="0"/>
    </xf>
    <xf numFmtId="164" fontId="27" fillId="0" borderId="1" xfId="0" applyNumberFormat="1" applyFont="1" applyFill="1" applyBorder="1" applyAlignment="1" applyProtection="1">
      <alignment vertical="center"/>
      <protection locked="0"/>
    </xf>
    <xf numFmtId="0" fontId="27" fillId="0" borderId="1" xfId="0" applyFont="1" applyFill="1" applyBorder="1" applyAlignment="1" applyProtection="1">
      <alignment vertical="center"/>
      <protection locked="0"/>
    </xf>
    <xf numFmtId="164" fontId="27" fillId="13" borderId="1" xfId="0" applyNumberFormat="1" applyFont="1" applyFill="1" applyBorder="1" applyAlignment="1" applyProtection="1">
      <alignment vertical="center"/>
    </xf>
    <xf numFmtId="164" fontId="27" fillId="13" borderId="19" xfId="0" applyNumberFormat="1" applyFont="1" applyFill="1" applyBorder="1" applyAlignment="1" applyProtection="1">
      <alignment vertical="center"/>
    </xf>
    <xf numFmtId="164" fontId="27" fillId="3" borderId="3" xfId="0" applyNumberFormat="1" applyFont="1" applyFill="1" applyBorder="1" applyAlignment="1" applyProtection="1">
      <alignment vertical="center"/>
    </xf>
    <xf numFmtId="164" fontId="27" fillId="3" borderId="1" xfId="0" applyNumberFormat="1" applyFont="1" applyFill="1" applyBorder="1" applyAlignment="1" applyProtection="1">
      <alignment vertical="center"/>
    </xf>
    <xf numFmtId="0" fontId="27" fillId="3" borderId="21" xfId="0" applyFont="1" applyFill="1" applyBorder="1" applyAlignment="1" applyProtection="1">
      <alignment vertical="center"/>
      <protection locked="0"/>
    </xf>
    <xf numFmtId="0" fontId="27" fillId="3" borderId="22" xfId="0" applyFont="1" applyFill="1" applyBorder="1" applyAlignment="1" applyProtection="1">
      <alignment vertical="center" wrapText="1"/>
    </xf>
    <xf numFmtId="1" fontId="27" fillId="3" borderId="20" xfId="0" applyNumberFormat="1" applyFont="1" applyFill="1" applyBorder="1" applyAlignment="1" applyProtection="1">
      <alignment vertical="center"/>
    </xf>
    <xf numFmtId="0" fontId="15" fillId="3" borderId="46" xfId="0" applyFont="1" applyFill="1" applyBorder="1" applyAlignment="1" applyProtection="1">
      <alignment vertical="center"/>
    </xf>
    <xf numFmtId="164" fontId="27" fillId="3" borderId="20" xfId="0" applyNumberFormat="1" applyFont="1" applyFill="1" applyBorder="1" applyAlignment="1" applyProtection="1">
      <alignment vertical="center"/>
    </xf>
    <xf numFmtId="164" fontId="27" fillId="3" borderId="21" xfId="0" applyNumberFormat="1" applyFont="1" applyFill="1" applyBorder="1" applyAlignment="1" applyProtection="1">
      <alignment vertical="center"/>
    </xf>
    <xf numFmtId="1" fontId="27" fillId="3" borderId="21" xfId="0" applyNumberFormat="1" applyFont="1" applyFill="1" applyBorder="1" applyAlignment="1" applyProtection="1">
      <alignment vertical="center"/>
    </xf>
    <xf numFmtId="164" fontId="27" fillId="3" borderId="22" xfId="0" applyNumberFormat="1" applyFont="1" applyFill="1" applyBorder="1" applyAlignment="1" applyProtection="1">
      <alignment vertical="center"/>
    </xf>
    <xf numFmtId="0" fontId="0" fillId="0" borderId="0" xfId="0" applyProtection="1"/>
    <xf numFmtId="0" fontId="27" fillId="0" borderId="35" xfId="0" applyFont="1" applyBorder="1" applyAlignment="1" applyProtection="1">
      <alignment horizontal="center" vertical="center" textRotation="90" wrapText="1"/>
    </xf>
    <xf numFmtId="164" fontId="27" fillId="0" borderId="1" xfId="0" applyNumberFormat="1" applyFont="1" applyFill="1" applyBorder="1" applyAlignment="1" applyProtection="1">
      <alignment horizontal="left" vertical="center"/>
      <protection locked="0"/>
    </xf>
    <xf numFmtId="0" fontId="27" fillId="3" borderId="20" xfId="0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top"/>
    </xf>
    <xf numFmtId="0" fontId="27" fillId="0" borderId="32" xfId="0" applyFont="1" applyFill="1" applyBorder="1" applyAlignment="1" applyProtection="1">
      <alignment horizontal="left" vertical="center"/>
    </xf>
    <xf numFmtId="0" fontId="27" fillId="0" borderId="15" xfId="0" applyFont="1" applyBorder="1" applyAlignment="1" applyProtection="1">
      <alignment vertical="center"/>
      <protection locked="0"/>
    </xf>
    <xf numFmtId="0" fontId="15" fillId="24" borderId="17" xfId="0" applyFont="1" applyFill="1" applyBorder="1" applyAlignment="1" applyProtection="1">
      <alignment vertical="center"/>
    </xf>
    <xf numFmtId="0" fontId="1" fillId="16" borderId="35" xfId="0" applyFont="1" applyFill="1" applyBorder="1" applyAlignment="1">
      <alignment vertical="center" textRotation="90" wrapText="1"/>
    </xf>
    <xf numFmtId="0" fontId="1" fillId="13" borderId="22" xfId="0" applyFont="1" applyFill="1" applyBorder="1" applyAlignment="1">
      <alignment vertical="center" textRotation="90" wrapText="1"/>
    </xf>
    <xf numFmtId="0" fontId="1" fillId="12" borderId="29" xfId="0" applyFont="1" applyFill="1" applyBorder="1" applyAlignment="1">
      <alignment horizontal="right" vertical="center"/>
    </xf>
    <xf numFmtId="0" fontId="1" fillId="12" borderId="30" xfId="0" applyFont="1" applyFill="1" applyBorder="1" applyAlignment="1">
      <alignment horizontal="right" vertical="center"/>
    </xf>
    <xf numFmtId="0" fontId="1" fillId="12" borderId="6" xfId="0" applyFont="1" applyFill="1" applyBorder="1" applyAlignment="1">
      <alignment horizontal="right" vertical="center"/>
    </xf>
    <xf numFmtId="1" fontId="1" fillId="15" borderId="52" xfId="0" applyNumberFormat="1" applyFont="1" applyFill="1" applyBorder="1" applyAlignment="1">
      <alignment horizontal="right"/>
    </xf>
    <xf numFmtId="1" fontId="1" fillId="15" borderId="1" xfId="0" applyNumberFormat="1" applyFont="1" applyFill="1" applyBorder="1" applyAlignment="1"/>
    <xf numFmtId="1" fontId="1" fillId="15" borderId="19" xfId="0" applyNumberFormat="1" applyFont="1" applyFill="1" applyBorder="1" applyAlignment="1"/>
    <xf numFmtId="1" fontId="1" fillId="15" borderId="54" xfId="0" applyNumberFormat="1" applyFont="1" applyFill="1" applyBorder="1" applyAlignment="1"/>
    <xf numFmtId="1" fontId="1" fillId="15" borderId="18" xfId="0" applyNumberFormat="1" applyFont="1" applyFill="1" applyBorder="1" applyAlignment="1"/>
    <xf numFmtId="1" fontId="8" fillId="15" borderId="1" xfId="0" applyNumberFormat="1" applyFont="1" applyFill="1" applyBorder="1" applyAlignment="1">
      <alignment horizontal="center" vertical="center"/>
    </xf>
    <xf numFmtId="1" fontId="8" fillId="15" borderId="19" xfId="0" applyNumberFormat="1" applyFont="1" applyFill="1" applyBorder="1" applyAlignment="1">
      <alignment horizontal="center" vertical="center"/>
    </xf>
    <xf numFmtId="1" fontId="8" fillId="15" borderId="54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" fontId="8" fillId="0" borderId="54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1" fontId="8" fillId="0" borderId="61" xfId="0" applyNumberFormat="1" applyFont="1" applyFill="1" applyBorder="1" applyAlignment="1">
      <alignment horizontal="center" vertical="center"/>
    </xf>
    <xf numFmtId="1" fontId="1" fillId="15" borderId="38" xfId="0" applyNumberFormat="1" applyFont="1" applyFill="1" applyBorder="1" applyAlignment="1">
      <alignment horizontal="right"/>
    </xf>
    <xf numFmtId="1" fontId="1" fillId="15" borderId="18" xfId="0" applyNumberFormat="1" applyFont="1" applyFill="1" applyBorder="1" applyAlignment="1">
      <alignment horizontal="right"/>
    </xf>
    <xf numFmtId="1" fontId="1" fillId="15" borderId="1" xfId="0" applyNumberFormat="1" applyFont="1" applyFill="1" applyBorder="1" applyAlignment="1">
      <alignment horizontal="right"/>
    </xf>
    <xf numFmtId="1" fontId="1" fillId="15" borderId="3" xfId="0" applyNumberFormat="1" applyFont="1" applyFill="1" applyBorder="1" applyAlignment="1"/>
    <xf numFmtId="1" fontId="1" fillId="15" borderId="52" xfId="0" applyNumberFormat="1" applyFont="1" applyFill="1" applyBorder="1" applyAlignment="1"/>
    <xf numFmtId="1" fontId="1" fillId="15" borderId="7" xfId="0" applyNumberFormat="1" applyFont="1" applyFill="1" applyBorder="1" applyAlignment="1"/>
    <xf numFmtId="0" fontId="1" fillId="0" borderId="37" xfId="0" applyFont="1" applyBorder="1"/>
    <xf numFmtId="164" fontId="1" fillId="21" borderId="6" xfId="0" applyNumberFormat="1" applyFont="1" applyFill="1" applyBorder="1" applyAlignment="1"/>
    <xf numFmtId="164" fontId="1" fillId="21" borderId="30" xfId="0" applyNumberFormat="1" applyFont="1" applyFill="1" applyBorder="1" applyAlignment="1"/>
    <xf numFmtId="164" fontId="1" fillId="21" borderId="10" xfId="0" applyNumberFormat="1" applyFont="1" applyFill="1" applyBorder="1" applyAlignment="1"/>
    <xf numFmtId="164" fontId="1" fillId="21" borderId="1" xfId="0" applyNumberFormat="1" applyFont="1" applyFill="1" applyBorder="1" applyAlignment="1"/>
    <xf numFmtId="164" fontId="1" fillId="21" borderId="19" xfId="0" applyNumberFormat="1" applyFont="1" applyFill="1" applyBorder="1" applyAlignment="1"/>
    <xf numFmtId="164" fontId="1" fillId="21" borderId="3" xfId="0" applyNumberFormat="1" applyFont="1" applyFill="1" applyBorder="1" applyAlignment="1"/>
    <xf numFmtId="0" fontId="8" fillId="21" borderId="1" xfId="0" applyFont="1" applyFill="1" applyBorder="1" applyAlignment="1">
      <alignment horizontal="center" vertical="center"/>
    </xf>
    <xf numFmtId="0" fontId="8" fillId="21" borderId="19" xfId="0" applyFont="1" applyFill="1" applyBorder="1" applyAlignment="1">
      <alignment horizontal="center" vertical="center"/>
    </xf>
    <xf numFmtId="0" fontId="1" fillId="21" borderId="1" xfId="0" applyNumberFormat="1" applyFont="1" applyFill="1" applyBorder="1" applyAlignment="1">
      <alignment horizontal="right" vertical="center" wrapText="1"/>
    </xf>
    <xf numFmtId="0" fontId="22" fillId="0" borderId="6" xfId="0" applyFont="1" applyFill="1" applyBorder="1" applyAlignment="1">
      <alignment horizontal="center" vertical="top" wrapText="1"/>
    </xf>
    <xf numFmtId="0" fontId="22" fillId="25" borderId="6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center" vertical="center" textRotation="90" wrapText="1"/>
    </xf>
    <xf numFmtId="0" fontId="16" fillId="25" borderId="21" xfId="0" applyFont="1" applyFill="1" applyBorder="1" applyAlignment="1">
      <alignment horizontal="center" vertical="center" textRotation="90" wrapText="1"/>
    </xf>
    <xf numFmtId="0" fontId="16" fillId="0" borderId="22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51" xfId="0" applyFont="1" applyFill="1" applyBorder="1" applyAlignment="1">
      <alignment horizontal="center" vertical="top" wrapText="1"/>
    </xf>
    <xf numFmtId="0" fontId="16" fillId="0" borderId="52" xfId="0" applyFont="1" applyFill="1" applyBorder="1" applyAlignment="1">
      <alignment vertical="top" wrapText="1"/>
    </xf>
    <xf numFmtId="0" fontId="16" fillId="0" borderId="52" xfId="0" applyFont="1" applyFill="1" applyBorder="1" applyAlignment="1">
      <alignment horizontal="left" vertical="top" wrapText="1" indent="1"/>
    </xf>
    <xf numFmtId="0" fontId="16" fillId="0" borderId="52" xfId="0" applyFont="1" applyFill="1" applyBorder="1" applyAlignment="1">
      <alignment horizontal="left" vertical="top" wrapText="1" indent="2"/>
    </xf>
    <xf numFmtId="0" fontId="16" fillId="21" borderId="52" xfId="0" applyFont="1" applyFill="1" applyBorder="1" applyAlignment="1">
      <alignment vertical="top" wrapText="1"/>
    </xf>
    <xf numFmtId="0" fontId="22" fillId="21" borderId="3" xfId="0" applyFont="1" applyFill="1" applyBorder="1" applyAlignment="1">
      <alignment horizontal="center" vertical="center" wrapText="1"/>
    </xf>
    <xf numFmtId="0" fontId="16" fillId="21" borderId="53" xfId="0" applyFont="1" applyFill="1" applyBorder="1" applyAlignment="1">
      <alignment vertical="top" wrapText="1"/>
    </xf>
    <xf numFmtId="0" fontId="28" fillId="0" borderId="0" xfId="1" applyAlignment="1">
      <alignment horizontal="justify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1" fillId="15" borderId="1" xfId="0" applyFont="1" applyFill="1" applyBorder="1" applyAlignment="1">
      <alignment horizontal="right" vertical="center"/>
    </xf>
    <xf numFmtId="0" fontId="1" fillId="15" borderId="18" xfId="0" applyFont="1" applyFill="1" applyBorder="1" applyAlignment="1">
      <alignment horizontal="right" vertical="center"/>
    </xf>
    <xf numFmtId="0" fontId="1" fillId="15" borderId="5" xfId="0" applyFont="1" applyFill="1" applyBorder="1" applyAlignment="1">
      <alignment horizontal="right" vertical="center"/>
    </xf>
    <xf numFmtId="0" fontId="1" fillId="15" borderId="19" xfId="0" applyFont="1" applyFill="1" applyBorder="1" applyAlignment="1">
      <alignment horizontal="right" vertical="center"/>
    </xf>
    <xf numFmtId="0" fontId="1" fillId="15" borderId="3" xfId="0" applyFont="1" applyFill="1" applyBorder="1" applyAlignment="1">
      <alignment horizontal="right" vertical="center"/>
    </xf>
    <xf numFmtId="1" fontId="15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1" fontId="1" fillId="15" borderId="19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 vertical="center"/>
      <protection locked="0"/>
    </xf>
    <xf numFmtId="0" fontId="1" fillId="0" borderId="22" xfId="0" applyFont="1" applyFill="1" applyBorder="1" applyAlignment="1" applyProtection="1">
      <alignment horizontal="right" vertical="center"/>
      <protection locked="0"/>
    </xf>
    <xf numFmtId="0" fontId="1" fillId="0" borderId="24" xfId="0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center" textRotation="90"/>
    </xf>
    <xf numFmtId="0" fontId="1" fillId="2" borderId="49" xfId="0" applyNumberFormat="1" applyFont="1" applyFill="1" applyBorder="1" applyAlignment="1">
      <alignment horizontal="center" vertical="center"/>
    </xf>
    <xf numFmtId="0" fontId="1" fillId="0" borderId="32" xfId="0" applyFont="1" applyBorder="1"/>
    <xf numFmtId="0" fontId="1" fillId="0" borderId="20" xfId="0" applyFont="1" applyFill="1" applyBorder="1" applyAlignment="1">
      <alignment horizontal="left" indent="1"/>
    </xf>
    <xf numFmtId="0" fontId="1" fillId="3" borderId="22" xfId="0" applyFont="1" applyFill="1" applyBorder="1" applyAlignment="1">
      <alignment horizontal="center" vertical="center" textRotation="90" wrapText="1"/>
    </xf>
    <xf numFmtId="0" fontId="1" fillId="0" borderId="71" xfId="0" applyFont="1" applyBorder="1"/>
    <xf numFmtId="0" fontId="1" fillId="0" borderId="66" xfId="0" applyFont="1" applyBorder="1"/>
    <xf numFmtId="0" fontId="2" fillId="15" borderId="15" xfId="0" applyFont="1" applyFill="1" applyBorder="1" applyAlignment="1"/>
    <xf numFmtId="0" fontId="1" fillId="15" borderId="18" xfId="0" applyFont="1" applyFill="1" applyBorder="1" applyAlignment="1" applyProtection="1">
      <alignment horizontal="right" vertical="center"/>
      <protection locked="0"/>
    </xf>
    <xf numFmtId="0" fontId="1" fillId="15" borderId="3" xfId="0" applyFont="1" applyFill="1" applyBorder="1" applyAlignment="1" applyProtection="1">
      <alignment horizontal="right" vertical="center"/>
      <protection locked="0"/>
    </xf>
    <xf numFmtId="0" fontId="1" fillId="15" borderId="1" xfId="0" applyFont="1" applyFill="1" applyBorder="1" applyAlignment="1" applyProtection="1">
      <alignment horizontal="right" vertical="center"/>
      <protection locked="0"/>
    </xf>
    <xf numFmtId="0" fontId="1" fillId="15" borderId="38" xfId="0" applyFont="1" applyFill="1" applyBorder="1" applyAlignment="1" applyProtection="1">
      <alignment horizontal="right" vertical="center"/>
      <protection locked="0"/>
    </xf>
    <xf numFmtId="3" fontId="1" fillId="0" borderId="1" xfId="0" applyNumberFormat="1" applyFont="1" applyBorder="1"/>
    <xf numFmtId="0" fontId="15" fillId="2" borderId="46" xfId="0" applyFont="1" applyFill="1" applyBorder="1" applyAlignment="1" applyProtection="1">
      <alignment vertical="center"/>
    </xf>
    <xf numFmtId="0" fontId="27" fillId="2" borderId="20" xfId="0" applyFont="1" applyFill="1" applyBorder="1" applyAlignment="1" applyProtection="1">
      <alignment vertical="center"/>
      <protection locked="0"/>
    </xf>
    <xf numFmtId="0" fontId="27" fillId="2" borderId="21" xfId="0" applyFont="1" applyFill="1" applyBorder="1" applyAlignment="1" applyProtection="1">
      <alignment vertical="center"/>
      <protection locked="0"/>
    </xf>
    <xf numFmtId="0" fontId="27" fillId="2" borderId="22" xfId="0" applyFont="1" applyFill="1" applyBorder="1" applyAlignment="1" applyProtection="1">
      <alignment vertical="center" wrapText="1"/>
    </xf>
    <xf numFmtId="1" fontId="27" fillId="2" borderId="20" xfId="0" applyNumberFormat="1" applyFont="1" applyFill="1" applyBorder="1" applyAlignment="1" applyProtection="1">
      <alignment vertical="center"/>
    </xf>
    <xf numFmtId="164" fontId="27" fillId="2" borderId="20" xfId="0" applyNumberFormat="1" applyFont="1" applyFill="1" applyBorder="1" applyAlignment="1" applyProtection="1">
      <alignment vertical="center"/>
    </xf>
    <xf numFmtId="164" fontId="27" fillId="2" borderId="21" xfId="0" applyNumberFormat="1" applyFont="1" applyFill="1" applyBorder="1" applyAlignment="1" applyProtection="1">
      <alignment vertical="center"/>
    </xf>
    <xf numFmtId="1" fontId="27" fillId="2" borderId="21" xfId="0" applyNumberFormat="1" applyFont="1" applyFill="1" applyBorder="1" applyAlignment="1" applyProtection="1">
      <alignment vertical="center"/>
    </xf>
    <xf numFmtId="164" fontId="27" fillId="2" borderId="22" xfId="0" applyNumberFormat="1" applyFont="1" applyFill="1" applyBorder="1" applyAlignment="1" applyProtection="1">
      <alignment vertical="center"/>
    </xf>
    <xf numFmtId="164" fontId="27" fillId="2" borderId="6" xfId="0" applyNumberFormat="1" applyFont="1" applyFill="1" applyBorder="1" applyAlignment="1" applyProtection="1">
      <alignment vertical="center"/>
    </xf>
    <xf numFmtId="164" fontId="27" fillId="2" borderId="30" xfId="0" applyNumberFormat="1" applyFont="1" applyFill="1" applyBorder="1" applyAlignment="1" applyProtection="1">
      <alignment vertical="center"/>
    </xf>
    <xf numFmtId="0" fontId="27" fillId="13" borderId="6" xfId="0" applyFont="1" applyFill="1" applyBorder="1" applyAlignment="1" applyProtection="1">
      <alignment vertical="center"/>
    </xf>
    <xf numFmtId="164" fontId="27" fillId="2" borderId="1" xfId="0" applyNumberFormat="1" applyFont="1" applyFill="1" applyBorder="1" applyAlignment="1" applyProtection="1">
      <alignment vertical="center"/>
    </xf>
    <xf numFmtId="164" fontId="27" fillId="2" borderId="19" xfId="0" applyNumberFormat="1" applyFont="1" applyFill="1" applyBorder="1" applyAlignment="1" applyProtection="1">
      <alignment vertical="center"/>
    </xf>
    <xf numFmtId="0" fontId="27" fillId="2" borderId="20" xfId="0" applyFont="1" applyFill="1" applyBorder="1" applyAlignment="1" applyProtection="1">
      <alignment vertical="center"/>
    </xf>
    <xf numFmtId="0" fontId="17" fillId="24" borderId="3" xfId="0" applyFont="1" applyFill="1" applyBorder="1" applyAlignment="1">
      <alignment horizontal="center" vertical="center" wrapText="1"/>
    </xf>
    <xf numFmtId="0" fontId="17" fillId="24" borderId="1" xfId="0" applyFont="1" applyFill="1" applyBorder="1" applyAlignment="1">
      <alignment horizontal="center" vertical="center" wrapText="1"/>
    </xf>
    <xf numFmtId="0" fontId="17" fillId="24" borderId="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top" wrapText="1"/>
    </xf>
    <xf numFmtId="0" fontId="1" fillId="21" borderId="19" xfId="0" applyNumberFormat="1" applyFont="1" applyFill="1" applyBorder="1" applyAlignment="1">
      <alignment horizontal="right" vertical="center" wrapText="1"/>
    </xf>
    <xf numFmtId="0" fontId="2" fillId="15" borderId="18" xfId="0" applyFont="1" applyFill="1" applyBorder="1" applyAlignment="1">
      <alignment horizontal="left"/>
    </xf>
    <xf numFmtId="0" fontId="2" fillId="15" borderId="54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27" fillId="0" borderId="55" xfId="0" applyFont="1" applyFill="1" applyBorder="1" applyAlignment="1" applyProtection="1">
      <alignment vertical="center"/>
    </xf>
    <xf numFmtId="0" fontId="27" fillId="0" borderId="67" xfId="0" applyFont="1" applyFill="1" applyBorder="1" applyAlignment="1" applyProtection="1">
      <alignment vertical="center"/>
    </xf>
    <xf numFmtId="0" fontId="27" fillId="0" borderId="68" xfId="0" applyFont="1" applyFill="1" applyBorder="1" applyAlignment="1" applyProtection="1">
      <alignment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12" borderId="15" xfId="0" applyFont="1" applyFill="1" applyBorder="1" applyAlignment="1">
      <alignment horizontal="left" vertical="center"/>
    </xf>
    <xf numFmtId="0" fontId="15" fillId="12" borderId="7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right" vertical="center" wrapText="1"/>
    </xf>
    <xf numFmtId="0" fontId="1" fillId="12" borderId="1" xfId="0" applyFont="1" applyFill="1" applyBorder="1" applyAlignment="1">
      <alignment horizontal="right" vertical="center" wrapText="1"/>
    </xf>
    <xf numFmtId="0" fontId="1" fillId="12" borderId="19" xfId="0" applyFont="1" applyFill="1" applyBorder="1" applyAlignment="1">
      <alignment horizontal="right" vertical="center" wrapText="1"/>
    </xf>
    <xf numFmtId="0" fontId="1" fillId="12" borderId="3" xfId="0" applyFont="1" applyFill="1" applyBorder="1" applyAlignment="1">
      <alignment horizontal="right" vertical="center" wrapText="1"/>
    </xf>
    <xf numFmtId="0" fontId="1" fillId="12" borderId="1" xfId="0" applyFont="1" applyFill="1" applyBorder="1" applyAlignment="1">
      <alignment horizontal="right" vertical="center"/>
    </xf>
    <xf numFmtId="0" fontId="1" fillId="12" borderId="19" xfId="0" applyFont="1" applyFill="1" applyBorder="1" applyAlignment="1">
      <alignment horizontal="right" vertical="center"/>
    </xf>
    <xf numFmtId="0" fontId="1" fillId="15" borderId="18" xfId="0" applyFont="1" applyFill="1" applyBorder="1" applyAlignment="1">
      <alignment horizontal="left" vertical="center"/>
    </xf>
    <xf numFmtId="0" fontId="15" fillId="15" borderId="7" xfId="0" applyFont="1" applyFill="1" applyBorder="1" applyAlignment="1">
      <alignment horizontal="center" vertical="center"/>
    </xf>
    <xf numFmtId="0" fontId="1" fillId="15" borderId="18" xfId="0" applyFont="1" applyFill="1" applyBorder="1" applyAlignment="1">
      <alignment horizontal="right" vertical="center" wrapText="1"/>
    </xf>
    <xf numFmtId="0" fontId="1" fillId="15" borderId="1" xfId="0" applyFont="1" applyFill="1" applyBorder="1" applyAlignment="1">
      <alignment horizontal="right" vertical="center" wrapText="1"/>
    </xf>
    <xf numFmtId="0" fontId="1" fillId="15" borderId="19" xfId="0" applyFont="1" applyFill="1" applyBorder="1" applyAlignment="1">
      <alignment horizontal="right" vertical="center" wrapText="1"/>
    </xf>
    <xf numFmtId="0" fontId="1" fillId="15" borderId="3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left" vertical="center" wrapText="1" indent="1"/>
    </xf>
    <xf numFmtId="0" fontId="15" fillId="0" borderId="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left" vertical="center" indent="1"/>
    </xf>
    <xf numFmtId="0" fontId="15" fillId="0" borderId="7" xfId="0" applyFont="1" applyFill="1" applyBorder="1" applyAlignment="1">
      <alignment horizontal="center" vertical="center"/>
    </xf>
    <xf numFmtId="0" fontId="1" fillId="13" borderId="18" xfId="0" applyFont="1" applyFill="1" applyBorder="1" applyAlignment="1">
      <alignment horizontal="left" vertical="center" indent="1"/>
    </xf>
    <xf numFmtId="0" fontId="15" fillId="13" borderId="7" xfId="0" applyFont="1" applyFill="1" applyBorder="1" applyAlignment="1">
      <alignment horizontal="center" vertical="center"/>
    </xf>
    <xf numFmtId="0" fontId="1" fillId="13" borderId="18" xfId="0" applyFont="1" applyFill="1" applyBorder="1" applyAlignment="1">
      <alignment horizontal="right" vertical="center" wrapText="1"/>
    </xf>
    <xf numFmtId="0" fontId="1" fillId="13" borderId="1" xfId="0" applyFont="1" applyFill="1" applyBorder="1" applyAlignment="1">
      <alignment horizontal="right" vertical="center" wrapText="1"/>
    </xf>
    <xf numFmtId="0" fontId="1" fillId="13" borderId="19" xfId="0" applyFont="1" applyFill="1" applyBorder="1" applyAlignment="1">
      <alignment horizontal="right" vertical="center" wrapText="1"/>
    </xf>
    <xf numFmtId="0" fontId="1" fillId="13" borderId="3" xfId="0" applyFont="1" applyFill="1" applyBorder="1" applyAlignment="1">
      <alignment horizontal="right" vertical="center" wrapText="1"/>
    </xf>
    <xf numFmtId="0" fontId="1" fillId="13" borderId="1" xfId="0" applyFont="1" applyFill="1" applyBorder="1" applyAlignment="1">
      <alignment horizontal="right" vertical="center"/>
    </xf>
    <xf numFmtId="0" fontId="1" fillId="13" borderId="19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left" vertical="center" wrapText="1" indent="2"/>
    </xf>
    <xf numFmtId="0" fontId="1" fillId="0" borderId="18" xfId="0" applyFont="1" applyFill="1" applyBorder="1" applyAlignment="1">
      <alignment horizontal="left" vertical="center" indent="2"/>
    </xf>
    <xf numFmtId="0" fontId="1" fillId="0" borderId="20" xfId="0" applyFont="1" applyFill="1" applyBorder="1" applyAlignment="1">
      <alignment horizontal="left" vertical="center" wrapText="1" indent="1"/>
    </xf>
    <xf numFmtId="0" fontId="15" fillId="0" borderId="6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5" xfId="0" applyFont="1" applyFill="1" applyBorder="1" applyAlignment="1">
      <alignment horizontal="left" indent="1"/>
    </xf>
    <xf numFmtId="0" fontId="1" fillId="0" borderId="31" xfId="0" applyFont="1" applyFill="1" applyBorder="1" applyAlignment="1">
      <alignment horizontal="left" wrapText="1" indent="1"/>
    </xf>
    <xf numFmtId="0" fontId="1" fillId="0" borderId="18" xfId="0" applyFont="1" applyFill="1" applyBorder="1" applyAlignment="1">
      <alignment horizontal="left" wrapText="1" indent="2"/>
    </xf>
    <xf numFmtId="0" fontId="1" fillId="0" borderId="5" xfId="0" applyFont="1" applyFill="1" applyBorder="1" applyAlignment="1">
      <alignment horizontal="left" wrapText="1" indent="2"/>
    </xf>
    <xf numFmtId="0" fontId="1" fillId="0" borderId="18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Font="1" applyFill="1" applyBorder="1"/>
    <xf numFmtId="0" fontId="1" fillId="0" borderId="19" xfId="0" applyFont="1" applyFill="1" applyBorder="1"/>
    <xf numFmtId="0" fontId="1" fillId="0" borderId="20" xfId="0" applyFont="1" applyFill="1" applyBorder="1" applyAlignment="1">
      <alignment horizontal="left" wrapText="1" indent="2"/>
    </xf>
    <xf numFmtId="0" fontId="1" fillId="0" borderId="35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wrapText="1"/>
    </xf>
    <xf numFmtId="0" fontId="1" fillId="0" borderId="24" xfId="0" applyFont="1" applyFill="1" applyBorder="1" applyAlignment="1">
      <alignment horizontal="left" wrapText="1"/>
    </xf>
    <xf numFmtId="0" fontId="1" fillId="0" borderId="21" xfId="0" applyFont="1" applyFill="1" applyBorder="1"/>
    <xf numFmtId="0" fontId="1" fillId="0" borderId="22" xfId="0" applyFont="1" applyFill="1" applyBorder="1"/>
    <xf numFmtId="0" fontId="1" fillId="0" borderId="75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/>
    <xf numFmtId="0" fontId="1" fillId="0" borderId="31" xfId="0" applyFont="1" applyFill="1" applyBorder="1" applyAlignment="1">
      <alignment horizontal="left" indent="1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65" xfId="0" applyFont="1" applyFill="1" applyBorder="1" applyAlignment="1">
      <alignment horizontal="center" vertical="center" textRotation="90" wrapText="1"/>
    </xf>
    <xf numFmtId="0" fontId="1" fillId="12" borderId="16" xfId="0" applyFont="1" applyFill="1" applyBorder="1" applyAlignment="1">
      <alignment horizontal="left" vertical="center"/>
    </xf>
    <xf numFmtId="0" fontId="15" fillId="12" borderId="3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left" vertical="center"/>
    </xf>
    <xf numFmtId="0" fontId="15" fillId="15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15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1"/>
    </xf>
    <xf numFmtId="0" fontId="15" fillId="0" borderId="5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left" vertical="center" indent="1"/>
    </xf>
    <xf numFmtId="0" fontId="15" fillId="13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center" vertical="center"/>
    </xf>
    <xf numFmtId="0" fontId="1" fillId="0" borderId="7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7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69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75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29" xfId="0" applyFont="1" applyFill="1" applyBorder="1" applyAlignment="1">
      <alignment horizontal="left" indent="1"/>
    </xf>
    <xf numFmtId="0" fontId="1" fillId="0" borderId="29" xfId="0" applyFont="1" applyFill="1" applyBorder="1" applyAlignment="1" applyProtection="1">
      <alignment horizontal="right" vertical="center"/>
      <protection locked="0"/>
    </xf>
    <xf numFmtId="0" fontId="1" fillId="0" borderId="30" xfId="0" applyFont="1" applyFill="1" applyBorder="1" applyAlignment="1" applyProtection="1">
      <alignment horizontal="right" vertical="center"/>
      <protection locked="0"/>
    </xf>
    <xf numFmtId="0" fontId="1" fillId="0" borderId="6" xfId="0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 applyProtection="1">
      <alignment horizontal="right" vertical="center"/>
      <protection locked="0"/>
    </xf>
    <xf numFmtId="0" fontId="29" fillId="24" borderId="1" xfId="0" applyFont="1" applyFill="1" applyBorder="1"/>
    <xf numFmtId="0" fontId="1" fillId="15" borderId="21" xfId="0" applyFont="1" applyFill="1" applyBorder="1" applyAlignment="1"/>
    <xf numFmtId="0" fontId="1" fillId="15" borderId="54" xfId="0" applyFont="1" applyFill="1" applyBorder="1" applyAlignment="1"/>
    <xf numFmtId="0" fontId="1" fillId="24" borderId="74" xfId="0" applyFont="1" applyFill="1" applyBorder="1"/>
    <xf numFmtId="0" fontId="1" fillId="24" borderId="12" xfId="0" applyFont="1" applyFill="1" applyBorder="1"/>
    <xf numFmtId="49" fontId="30" fillId="0" borderId="0" xfId="0" applyNumberFormat="1" applyFont="1" applyAlignment="1">
      <alignment horizontal="center" vertical="center" textRotation="90"/>
    </xf>
    <xf numFmtId="1" fontId="1" fillId="15" borderId="22" xfId="0" applyNumberFormat="1" applyFont="1" applyFill="1" applyBorder="1" applyAlignment="1">
      <alignment horizontal="right" vertical="center"/>
    </xf>
    <xf numFmtId="0" fontId="1" fillId="15" borderId="20" xfId="0" applyFont="1" applyFill="1" applyBorder="1" applyAlignment="1">
      <alignment horizontal="right" vertical="center"/>
    </xf>
    <xf numFmtId="0" fontId="1" fillId="15" borderId="2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textRotation="90"/>
    </xf>
    <xf numFmtId="0" fontId="1" fillId="24" borderId="1" xfId="0" applyFont="1" applyFill="1" applyBorder="1" applyAlignment="1">
      <alignment horizontal="center" vertical="center"/>
    </xf>
    <xf numFmtId="0" fontId="1" fillId="15" borderId="22" xfId="0" applyFont="1" applyFill="1" applyBorder="1" applyAlignment="1">
      <alignment horizontal="right" vertical="center"/>
    </xf>
    <xf numFmtId="1" fontId="1" fillId="15" borderId="53" xfId="0" applyNumberFormat="1" applyFont="1" applyFill="1" applyBorder="1" applyAlignment="1">
      <alignment horizontal="right"/>
    </xf>
    <xf numFmtId="0" fontId="11" fillId="12" borderId="27" xfId="0" applyNumberFormat="1" applyFont="1" applyFill="1" applyBorder="1" applyAlignment="1">
      <alignment horizontal="center" vertical="top"/>
    </xf>
    <xf numFmtId="0" fontId="11" fillId="12" borderId="30" xfId="0" applyNumberFormat="1" applyFont="1" applyFill="1" applyBorder="1" applyAlignment="1">
      <alignment horizontal="center" vertical="top"/>
    </xf>
    <xf numFmtId="0" fontId="11" fillId="15" borderId="54" xfId="0" applyNumberFormat="1" applyFont="1" applyFill="1" applyBorder="1" applyAlignment="1">
      <alignment horizontal="center" vertical="top"/>
    </xf>
    <xf numFmtId="0" fontId="11" fillId="15" borderId="19" xfId="0" applyNumberFormat="1" applyFont="1" applyFill="1" applyBorder="1" applyAlignment="1">
      <alignment horizontal="center" vertical="top"/>
    </xf>
    <xf numFmtId="0" fontId="1" fillId="15" borderId="18" xfId="0" applyNumberFormat="1" applyFont="1" applyFill="1" applyBorder="1"/>
    <xf numFmtId="0" fontId="1" fillId="15" borderId="3" xfId="0" applyNumberFormat="1" applyFont="1" applyFill="1" applyBorder="1"/>
    <xf numFmtId="0" fontId="1" fillId="15" borderId="19" xfId="0" applyNumberFormat="1" applyFont="1" applyFill="1" applyBorder="1"/>
    <xf numFmtId="0" fontId="1" fillId="15" borderId="7" xfId="0" applyNumberFormat="1" applyFont="1" applyFill="1" applyBorder="1"/>
    <xf numFmtId="0" fontId="11" fillId="0" borderId="54" xfId="0" applyNumberFormat="1" applyFont="1" applyFill="1" applyBorder="1" applyAlignment="1">
      <alignment horizontal="center" vertical="top"/>
    </xf>
    <xf numFmtId="0" fontId="11" fillId="0" borderId="19" xfId="0" applyNumberFormat="1" applyFont="1" applyFill="1" applyBorder="1" applyAlignment="1">
      <alignment horizontal="center" vertical="top"/>
    </xf>
    <xf numFmtId="0" fontId="1" fillId="0" borderId="18" xfId="0" applyNumberFormat="1" applyFont="1" applyBorder="1"/>
    <xf numFmtId="0" fontId="1" fillId="0" borderId="3" xfId="0" applyNumberFormat="1" applyFont="1" applyBorder="1"/>
    <xf numFmtId="0" fontId="1" fillId="0" borderId="19" xfId="0" applyNumberFormat="1" applyFont="1" applyBorder="1"/>
    <xf numFmtId="0" fontId="1" fillId="0" borderId="7" xfId="0" applyNumberFormat="1" applyFont="1" applyBorder="1"/>
    <xf numFmtId="0" fontId="11" fillId="15" borderId="61" xfId="0" applyNumberFormat="1" applyFont="1" applyFill="1" applyBorder="1" applyAlignment="1">
      <alignment horizontal="center" vertical="top"/>
    </xf>
    <xf numFmtId="0" fontId="11" fillId="15" borderId="22" xfId="0" applyNumberFormat="1" applyFont="1" applyFill="1" applyBorder="1" applyAlignment="1">
      <alignment horizontal="center" vertical="top"/>
    </xf>
    <xf numFmtId="0" fontId="1" fillId="15" borderId="20" xfId="0" applyNumberFormat="1" applyFont="1" applyFill="1" applyBorder="1"/>
    <xf numFmtId="0" fontId="1" fillId="15" borderId="24" xfId="0" applyNumberFormat="1" applyFont="1" applyFill="1" applyBorder="1"/>
    <xf numFmtId="0" fontId="1" fillId="15" borderId="22" xfId="0" applyNumberFormat="1" applyFont="1" applyFill="1" applyBorder="1"/>
    <xf numFmtId="0" fontId="1" fillId="15" borderId="69" xfId="0" applyNumberFormat="1" applyFont="1" applyFill="1" applyBorder="1"/>
    <xf numFmtId="0" fontId="11" fillId="15" borderId="5" xfId="0" applyNumberFormat="1" applyFont="1" applyFill="1" applyBorder="1" applyAlignment="1">
      <alignment horizontal="center" vertical="top"/>
    </xf>
    <xf numFmtId="0" fontId="11" fillId="15" borderId="38" xfId="0" applyNumberFormat="1" applyFont="1" applyFill="1" applyBorder="1" applyAlignment="1">
      <alignment horizontal="center" vertical="top"/>
    </xf>
    <xf numFmtId="0" fontId="11" fillId="15" borderId="1" xfId="0" applyNumberFormat="1" applyFont="1" applyFill="1" applyBorder="1" applyAlignment="1">
      <alignment horizontal="center" vertical="top"/>
    </xf>
    <xf numFmtId="0" fontId="11" fillId="12" borderId="9" xfId="0" applyNumberFormat="1" applyFont="1" applyFill="1" applyBorder="1" applyAlignment="1">
      <alignment horizontal="center" vertical="top"/>
    </xf>
    <xf numFmtId="0" fontId="11" fillId="12" borderId="28" xfId="0" applyNumberFormat="1" applyFont="1" applyFill="1" applyBorder="1" applyAlignment="1">
      <alignment horizontal="center" vertical="top"/>
    </xf>
    <xf numFmtId="0" fontId="11" fillId="12" borderId="16" xfId="0" applyNumberFormat="1" applyFont="1" applyFill="1" applyBorder="1" applyAlignment="1">
      <alignment horizontal="center" vertical="top"/>
    </xf>
    <xf numFmtId="0" fontId="11" fillId="12" borderId="17" xfId="0" applyNumberFormat="1" applyFont="1" applyFill="1" applyBorder="1" applyAlignment="1">
      <alignment horizontal="center" vertical="top"/>
    </xf>
    <xf numFmtId="0" fontId="1" fillId="15" borderId="52" xfId="0" applyNumberFormat="1" applyFont="1" applyFill="1" applyBorder="1" applyAlignment="1"/>
    <xf numFmtId="0" fontId="1" fillId="15" borderId="54" xfId="0" applyNumberFormat="1" applyFont="1" applyFill="1" applyBorder="1" applyAlignment="1"/>
    <xf numFmtId="0" fontId="1" fillId="15" borderId="16" xfId="0" applyNumberFormat="1" applyFont="1" applyFill="1" applyBorder="1" applyAlignment="1"/>
    <xf numFmtId="0" fontId="1" fillId="15" borderId="38" xfId="0" applyNumberFormat="1" applyFont="1" applyFill="1" applyBorder="1" applyAlignment="1"/>
    <xf numFmtId="0" fontId="1" fillId="12" borderId="27" xfId="0" applyNumberFormat="1" applyFont="1" applyFill="1" applyBorder="1" applyAlignment="1">
      <alignment horizontal="center" vertical="center"/>
    </xf>
    <xf numFmtId="0" fontId="1" fillId="12" borderId="16" xfId="0" applyNumberFormat="1" applyFont="1" applyFill="1" applyBorder="1" applyAlignment="1">
      <alignment horizontal="center" vertical="center"/>
    </xf>
    <xf numFmtId="0" fontId="1" fillId="12" borderId="10" xfId="0" applyNumberFormat="1" applyFont="1" applyFill="1" applyBorder="1" applyAlignment="1">
      <alignment horizontal="center" vertical="center"/>
    </xf>
    <xf numFmtId="0" fontId="15" fillId="0" borderId="52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2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15" borderId="18" xfId="0" applyNumberFormat="1" applyFont="1" applyFill="1" applyBorder="1" applyAlignment="1"/>
    <xf numFmtId="0" fontId="1" fillId="15" borderId="1" xfId="0" applyNumberFormat="1" applyFont="1" applyFill="1" applyBorder="1" applyAlignment="1"/>
    <xf numFmtId="0" fontId="1" fillId="15" borderId="19" xfId="0" applyNumberFormat="1" applyFont="1" applyFill="1" applyBorder="1" applyAlignment="1"/>
    <xf numFmtId="0" fontId="1" fillId="0" borderId="3" xfId="0" applyNumberFormat="1" applyFont="1" applyFill="1" applyBorder="1" applyAlignment="1"/>
    <xf numFmtId="0" fontId="1" fillId="0" borderId="1" xfId="0" applyNumberFormat="1" applyFont="1" applyFill="1" applyBorder="1" applyAlignment="1"/>
    <xf numFmtId="0" fontId="1" fillId="0" borderId="5" xfId="0" applyNumberFormat="1" applyFont="1" applyFill="1" applyBorder="1" applyAlignment="1"/>
    <xf numFmtId="0" fontId="1" fillId="0" borderId="52" xfId="0" applyNumberFormat="1" applyFont="1" applyFill="1" applyBorder="1" applyAlignment="1"/>
    <xf numFmtId="0" fontId="1" fillId="0" borderId="18" xfId="0" applyNumberFormat="1" applyFont="1" applyFill="1" applyBorder="1" applyAlignment="1"/>
    <xf numFmtId="0" fontId="1" fillId="0" borderId="19" xfId="0" applyNumberFormat="1" applyFont="1" applyFill="1" applyBorder="1" applyAlignment="1"/>
    <xf numFmtId="0" fontId="1" fillId="15" borderId="3" xfId="0" applyNumberFormat="1" applyFont="1" applyFill="1" applyBorder="1" applyAlignment="1"/>
    <xf numFmtId="0" fontId="8" fillId="15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/>
    <xf numFmtId="0" fontId="8" fillId="0" borderId="21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/>
    <xf numFmtId="0" fontId="1" fillId="0" borderId="35" xfId="0" applyNumberFormat="1" applyFont="1" applyFill="1" applyBorder="1" applyAlignment="1"/>
    <xf numFmtId="0" fontId="1" fillId="0" borderId="53" xfId="0" applyNumberFormat="1" applyFont="1" applyFill="1" applyBorder="1" applyAlignment="1"/>
    <xf numFmtId="0" fontId="1" fillId="0" borderId="20" xfId="0" applyNumberFormat="1" applyFont="1" applyFill="1" applyBorder="1" applyAlignment="1"/>
    <xf numFmtId="0" fontId="1" fillId="0" borderId="22" xfId="0" applyNumberFormat="1" applyFont="1" applyFill="1" applyBorder="1" applyAlignment="1"/>
    <xf numFmtId="0" fontId="1" fillId="15" borderId="53" xfId="0" applyNumberFormat="1" applyFont="1" applyFill="1" applyBorder="1" applyAlignment="1"/>
    <xf numFmtId="0" fontId="6" fillId="6" borderId="10" xfId="0" applyNumberFormat="1" applyFont="1" applyFill="1" applyBorder="1" applyAlignment="1">
      <alignment horizontal="center" vertical="top"/>
    </xf>
    <xf numFmtId="0" fontId="6" fillId="0" borderId="3" xfId="0" applyNumberFormat="1" applyFont="1" applyFill="1" applyBorder="1" applyAlignment="1">
      <alignment horizontal="center" vertical="top"/>
    </xf>
    <xf numFmtId="0" fontId="0" fillId="0" borderId="1" xfId="0" applyNumberFormat="1" applyBorder="1"/>
    <xf numFmtId="0" fontId="0" fillId="0" borderId="5" xfId="0" applyNumberFormat="1" applyBorder="1"/>
    <xf numFmtId="0" fontId="6" fillId="12" borderId="3" xfId="0" applyNumberFormat="1" applyFont="1" applyFill="1" applyBorder="1" applyAlignment="1">
      <alignment horizontal="center" vertical="top"/>
    </xf>
    <xf numFmtId="0" fontId="8" fillId="0" borderId="5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top"/>
    </xf>
    <xf numFmtId="0" fontId="0" fillId="0" borderId="21" xfId="0" applyNumberFormat="1" applyBorder="1"/>
    <xf numFmtId="0" fontId="0" fillId="0" borderId="35" xfId="0" applyNumberFormat="1" applyBorder="1"/>
    <xf numFmtId="0" fontId="11" fillId="12" borderId="52" xfId="0" applyNumberFormat="1" applyFont="1" applyFill="1" applyBorder="1" applyAlignment="1">
      <alignment horizontal="center" vertical="top"/>
    </xf>
    <xf numFmtId="0" fontId="11" fillId="0" borderId="52" xfId="0" applyNumberFormat="1" applyFont="1" applyFill="1" applyBorder="1" applyAlignment="1">
      <alignment horizontal="center" vertical="top"/>
    </xf>
    <xf numFmtId="0" fontId="11" fillId="15" borderId="52" xfId="0" applyNumberFormat="1" applyFont="1" applyFill="1" applyBorder="1" applyAlignment="1">
      <alignment horizontal="center" vertical="top"/>
    </xf>
    <xf numFmtId="0" fontId="11" fillId="0" borderId="53" xfId="0" applyNumberFormat="1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right" wrapText="1"/>
    </xf>
    <xf numFmtId="0" fontId="1" fillId="0" borderId="21" xfId="0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right" wrapText="1"/>
    </xf>
    <xf numFmtId="0" fontId="1" fillId="0" borderId="22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 wrapText="1"/>
    </xf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54" xfId="0" applyFont="1" applyFill="1" applyBorder="1" applyAlignment="1">
      <alignment horizontal="right" vertical="center" wrapText="1"/>
    </xf>
    <xf numFmtId="0" fontId="1" fillId="15" borderId="21" xfId="0" applyFont="1" applyFill="1" applyBorder="1" applyAlignment="1">
      <alignment horizontal="right" vertical="center" wrapText="1"/>
    </xf>
    <xf numFmtId="0" fontId="1" fillId="15" borderId="20" xfId="0" applyFont="1" applyFill="1" applyBorder="1" applyAlignment="1">
      <alignment horizontal="right" vertical="center" wrapText="1"/>
    </xf>
    <xf numFmtId="0" fontId="1" fillId="15" borderId="15" xfId="0" applyFont="1" applyFill="1" applyBorder="1" applyAlignment="1">
      <alignment horizontal="right" vertical="center" wrapText="1"/>
    </xf>
    <xf numFmtId="0" fontId="1" fillId="15" borderId="16" xfId="0" applyFont="1" applyFill="1" applyBorder="1" applyAlignment="1">
      <alignment horizontal="right" vertical="center" wrapText="1"/>
    </xf>
    <xf numFmtId="0" fontId="1" fillId="15" borderId="17" xfId="0" applyFont="1" applyFill="1" applyBorder="1" applyAlignment="1">
      <alignment horizontal="right" vertical="center" wrapText="1"/>
    </xf>
    <xf numFmtId="0" fontId="1" fillId="15" borderId="3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9" xfId="0" applyFont="1" applyBorder="1" applyAlignment="1">
      <alignment vertic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14" borderId="1" xfId="0" applyFont="1" applyFill="1" applyBorder="1" applyAlignment="1">
      <alignment horizontal="center" wrapText="1"/>
    </xf>
    <xf numFmtId="0" fontId="1" fillId="14" borderId="5" xfId="0" applyFont="1" applyFill="1" applyBorder="1" applyAlignment="1">
      <alignment horizontal="center" vertical="center" wrapText="1"/>
    </xf>
    <xf numFmtId="0" fontId="1" fillId="14" borderId="20" xfId="0" applyFont="1" applyFill="1" applyBorder="1" applyAlignment="1">
      <alignment horizontal="center" vertical="center" wrapText="1"/>
    </xf>
    <xf numFmtId="0" fontId="1" fillId="14" borderId="21" xfId="0" applyFont="1" applyFill="1" applyBorder="1" applyAlignment="1">
      <alignment horizontal="center" wrapText="1"/>
    </xf>
    <xf numFmtId="1" fontId="1" fillId="14" borderId="21" xfId="0" applyNumberFormat="1" applyFont="1" applyFill="1" applyBorder="1" applyAlignment="1">
      <alignment horizontal="center" wrapText="1"/>
    </xf>
    <xf numFmtId="0" fontId="1" fillId="14" borderId="22" xfId="0" applyFont="1" applyFill="1" applyBorder="1" applyAlignment="1">
      <alignment horizontal="center" wrapText="1"/>
    </xf>
    <xf numFmtId="0" fontId="1" fillId="14" borderId="20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left" wrapText="1"/>
    </xf>
    <xf numFmtId="0" fontId="1" fillId="14" borderId="15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14" borderId="16" xfId="0" applyFont="1" applyFill="1" applyBorder="1" applyAlignment="1">
      <alignment horizontal="center" wrapText="1"/>
    </xf>
    <xf numFmtId="0" fontId="1" fillId="23" borderId="0" xfId="0" applyFont="1" applyFill="1" applyAlignment="1">
      <alignment horizontal="left" wrapText="1"/>
    </xf>
    <xf numFmtId="0" fontId="1" fillId="23" borderId="0" xfId="0" applyFont="1" applyFill="1" applyBorder="1" applyAlignment="1">
      <alignment horizontal="left"/>
    </xf>
    <xf numFmtId="0" fontId="0" fillId="23" borderId="0" xfId="0" applyFill="1"/>
    <xf numFmtId="0" fontId="32" fillId="25" borderId="56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vertical="top" wrapText="1"/>
    </xf>
    <xf numFmtId="0" fontId="36" fillId="27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top" wrapText="1"/>
    </xf>
    <xf numFmtId="0" fontId="36" fillId="0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justify" vertical="top" wrapText="1"/>
    </xf>
    <xf numFmtId="0" fontId="0" fillId="23" borderId="0" xfId="0" applyFill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0" fillId="0" borderId="56" xfId="0" applyBorder="1"/>
    <xf numFmtId="49" fontId="0" fillId="0" borderId="56" xfId="0" applyNumberFormat="1" applyFont="1" applyBorder="1" applyAlignment="1">
      <alignment horizontal="center"/>
    </xf>
    <xf numFmtId="49" fontId="0" fillId="0" borderId="56" xfId="0" applyNumberFormat="1" applyBorder="1"/>
    <xf numFmtId="0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" fillId="0" borderId="35" xfId="0" applyNumberFormat="1" applyFont="1" applyFill="1" applyBorder="1" applyAlignment="1" applyProtection="1">
      <alignment horizontal="right" vertical="center"/>
      <protection locked="0"/>
    </xf>
    <xf numFmtId="0" fontId="1" fillId="0" borderId="18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NumberFormat="1" applyFont="1" applyFill="1" applyBorder="1" applyAlignment="1" applyProtection="1">
      <alignment horizontal="right" vertical="center"/>
      <protection locked="0"/>
    </xf>
    <xf numFmtId="0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54" xfId="0" applyNumberFormat="1" applyFont="1" applyFill="1" applyBorder="1" applyAlignment="1"/>
    <xf numFmtId="0" fontId="1" fillId="0" borderId="3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29" fillId="0" borderId="0" xfId="0" applyFont="1"/>
    <xf numFmtId="0" fontId="40" fillId="0" borderId="0" xfId="0" applyFont="1" applyAlignment="1">
      <alignment horizontal="center" vertical="center" textRotation="89"/>
    </xf>
    <xf numFmtId="0" fontId="22" fillId="0" borderId="7" xfId="0" applyFont="1" applyFill="1" applyBorder="1" applyAlignment="1">
      <alignment horizontal="center" vertical="center" wrapText="1"/>
    </xf>
    <xf numFmtId="0" fontId="1" fillId="21" borderId="2" xfId="0" applyNumberFormat="1" applyFont="1" applyFill="1" applyBorder="1" applyAlignment="1">
      <alignment horizontal="right" vertical="center" wrapText="1"/>
    </xf>
    <xf numFmtId="0" fontId="1" fillId="21" borderId="41" xfId="0" applyNumberFormat="1" applyFont="1" applyFill="1" applyBorder="1" applyAlignment="1">
      <alignment horizontal="right" vertical="center" wrapText="1"/>
    </xf>
    <xf numFmtId="0" fontId="1" fillId="21" borderId="6" xfId="0" applyNumberFormat="1" applyFont="1" applyFill="1" applyBorder="1" applyAlignment="1">
      <alignment horizontal="right" vertical="center" wrapText="1"/>
    </xf>
    <xf numFmtId="0" fontId="1" fillId="21" borderId="30" xfId="0" applyNumberFormat="1" applyFont="1" applyFill="1" applyBorder="1" applyAlignment="1">
      <alignment horizontal="right" vertical="center" wrapText="1"/>
    </xf>
    <xf numFmtId="0" fontId="32" fillId="25" borderId="1" xfId="0" applyNumberFormat="1" applyFont="1" applyFill="1" applyBorder="1" applyAlignment="1">
      <alignment horizontal="center" vertical="center" wrapText="1"/>
    </xf>
    <xf numFmtId="0" fontId="32" fillId="25" borderId="19" xfId="0" applyNumberFormat="1" applyFont="1" applyFill="1" applyBorder="1" applyAlignment="1">
      <alignment horizontal="center" vertical="center" wrapText="1"/>
    </xf>
    <xf numFmtId="0" fontId="32" fillId="25" borderId="21" xfId="0" applyNumberFormat="1" applyFont="1" applyFill="1" applyBorder="1" applyAlignment="1">
      <alignment horizontal="center" vertical="center" wrapText="1"/>
    </xf>
    <xf numFmtId="0" fontId="32" fillId="25" borderId="22" xfId="0" applyNumberFormat="1" applyFont="1" applyFill="1" applyBorder="1" applyAlignment="1">
      <alignment horizontal="center" vertical="center" wrapText="1"/>
    </xf>
    <xf numFmtId="0" fontId="22" fillId="21" borderId="7" xfId="0" applyFont="1" applyFill="1" applyBorder="1" applyAlignment="1">
      <alignment horizontal="center" vertical="center" wrapText="1"/>
    </xf>
    <xf numFmtId="0" fontId="22" fillId="21" borderId="61" xfId="0" applyFont="1" applyFill="1" applyBorder="1" applyAlignment="1">
      <alignment horizontal="center" vertical="center" wrapText="1"/>
    </xf>
    <xf numFmtId="0" fontId="12" fillId="0" borderId="52" xfId="0" applyFont="1" applyFill="1" applyBorder="1" applyProtection="1"/>
    <xf numFmtId="49" fontId="0" fillId="0" borderId="56" xfId="0" applyNumberFormat="1" applyBorder="1" applyAlignment="1">
      <alignment horizontal="center"/>
    </xf>
    <xf numFmtId="0" fontId="16" fillId="0" borderId="21" xfId="0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right" vertical="center" wrapText="1"/>
    </xf>
    <xf numFmtId="0" fontId="1" fillId="0" borderId="2" xfId="0" applyNumberFormat="1" applyFont="1" applyFill="1" applyBorder="1" applyAlignment="1">
      <alignment horizontal="right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right" vertical="center" wrapText="1"/>
    </xf>
    <xf numFmtId="0" fontId="32" fillId="0" borderId="21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41" fillId="0" borderId="6" xfId="0" applyFont="1" applyBorder="1" applyAlignment="1">
      <alignment horizontal="justify" vertical="center"/>
    </xf>
    <xf numFmtId="0" fontId="41" fillId="0" borderId="6" xfId="0" applyFont="1" applyBorder="1" applyAlignment="1">
      <alignment horizontal="center" vertical="center"/>
    </xf>
    <xf numFmtId="0" fontId="41" fillId="0" borderId="6" xfId="0" applyFont="1" applyBorder="1" applyAlignment="1">
      <alignment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justify" vertical="center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vertical="center"/>
    </xf>
    <xf numFmtId="0" fontId="41" fillId="0" borderId="1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2" fontId="27" fillId="0" borderId="10" xfId="0" applyNumberFormat="1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>
      <alignment horizontal="center" vertical="top" wrapText="1"/>
    </xf>
    <xf numFmtId="0" fontId="1" fillId="26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5" fillId="0" borderId="56" xfId="0" applyFont="1" applyBorder="1" applyAlignment="1">
      <alignment horizontal="center"/>
    </xf>
    <xf numFmtId="0" fontId="15" fillId="0" borderId="56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textRotation="90" wrapText="1"/>
    </xf>
    <xf numFmtId="0" fontId="16" fillId="0" borderId="3" xfId="0" applyFont="1" applyFill="1" applyBorder="1" applyAlignment="1">
      <alignment horizontal="center" vertical="center" textRotation="90" wrapText="1"/>
    </xf>
    <xf numFmtId="0" fontId="16" fillId="0" borderId="24" xfId="0" applyFont="1" applyFill="1" applyBorder="1" applyAlignment="1">
      <alignment horizontal="center" vertical="center" textRotation="90" wrapText="1"/>
    </xf>
    <xf numFmtId="0" fontId="16" fillId="25" borderId="16" xfId="0" applyFont="1" applyFill="1" applyBorder="1" applyAlignment="1">
      <alignment horizontal="center" vertical="center" textRotation="90" wrapText="1"/>
    </xf>
    <xf numFmtId="0" fontId="16" fillId="25" borderId="1" xfId="0" applyFont="1" applyFill="1" applyBorder="1" applyAlignment="1">
      <alignment horizontal="center" vertical="center" textRotation="90" wrapText="1"/>
    </xf>
    <xf numFmtId="0" fontId="16" fillId="25" borderId="21" xfId="0" applyFont="1" applyFill="1" applyBorder="1" applyAlignment="1">
      <alignment horizontal="center" vertical="center" textRotation="90" wrapText="1"/>
    </xf>
    <xf numFmtId="0" fontId="16" fillId="0" borderId="16" xfId="0" applyFont="1" applyFill="1" applyBorder="1" applyAlignment="1">
      <alignment horizontal="center" vertical="center" textRotation="90" wrapText="1"/>
    </xf>
    <xf numFmtId="0" fontId="16" fillId="0" borderId="1" xfId="0" applyFont="1" applyFill="1" applyBorder="1" applyAlignment="1">
      <alignment horizontal="center" vertical="center" textRotation="90" wrapText="1"/>
    </xf>
    <xf numFmtId="0" fontId="16" fillId="0" borderId="21" xfId="0" applyFont="1" applyFill="1" applyBorder="1" applyAlignment="1">
      <alignment horizontal="center" vertical="center" textRotation="90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1" xfId="0" applyFont="1" applyFill="1" applyBorder="1" applyAlignment="1">
      <alignment horizontal="center" vertical="top" wrapText="1"/>
    </xf>
    <xf numFmtId="0" fontId="39" fillId="26" borderId="0" xfId="0" applyFont="1" applyFill="1" applyAlignment="1">
      <alignment horizontal="left" wrapText="1"/>
    </xf>
    <xf numFmtId="0" fontId="0" fillId="26" borderId="0" xfId="0" applyFill="1" applyAlignment="1">
      <alignment horizontal="left" wrapText="1"/>
    </xf>
    <xf numFmtId="0" fontId="3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66" xfId="0" applyNumberFormat="1" applyBorder="1" applyAlignment="1">
      <alignment horizontal="center" vertical="center" wrapText="1"/>
    </xf>
    <xf numFmtId="49" fontId="0" fillId="0" borderId="65" xfId="0" applyNumberFormat="1" applyBorder="1" applyAlignment="1">
      <alignment horizontal="center" vertical="center" wrapText="1"/>
    </xf>
    <xf numFmtId="0" fontId="1" fillId="13" borderId="48" xfId="0" applyFont="1" applyFill="1" applyBorder="1" applyAlignment="1">
      <alignment horizontal="center" vertical="center" textRotation="90" wrapText="1"/>
    </xf>
    <xf numFmtId="0" fontId="1" fillId="13" borderId="49" xfId="0" applyFont="1" applyFill="1" applyBorder="1" applyAlignment="1">
      <alignment horizontal="center" vertical="center" textRotation="90" wrapText="1"/>
    </xf>
    <xf numFmtId="0" fontId="1" fillId="13" borderId="50" xfId="0" applyFont="1" applyFill="1" applyBorder="1" applyAlignment="1">
      <alignment horizontal="center" vertical="center" textRotation="90" wrapText="1"/>
    </xf>
    <xf numFmtId="0" fontId="0" fillId="23" borderId="55" xfId="0" applyFill="1" applyBorder="1" applyAlignment="1">
      <alignment vertical="top" wrapText="1"/>
    </xf>
    <xf numFmtId="0" fontId="0" fillId="23" borderId="67" xfId="0" applyFill="1" applyBorder="1" applyAlignment="1">
      <alignment vertical="top" wrapText="1"/>
    </xf>
    <xf numFmtId="0" fontId="0" fillId="23" borderId="68" xfId="0" applyFill="1" applyBorder="1" applyAlignment="1">
      <alignment vertical="top" wrapText="1"/>
    </xf>
    <xf numFmtId="0" fontId="1" fillId="17" borderId="16" xfId="0" applyFont="1" applyFill="1" applyBorder="1" applyAlignment="1">
      <alignment horizontal="center" vertical="center" textRotation="90" wrapText="1"/>
    </xf>
    <xf numFmtId="0" fontId="1" fillId="17" borderId="21" xfId="0" applyFont="1" applyFill="1" applyBorder="1" applyAlignment="1">
      <alignment horizontal="center" vertical="center" textRotation="90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17" borderId="15" xfId="0" applyFont="1" applyFill="1" applyBorder="1" applyAlignment="1">
      <alignment horizontal="center" vertical="center" textRotation="90" wrapText="1"/>
    </xf>
    <xf numFmtId="0" fontId="1" fillId="17" borderId="20" xfId="0" applyFont="1" applyFill="1" applyBorder="1" applyAlignment="1">
      <alignment horizontal="center" vertical="center" textRotation="90" wrapText="1"/>
    </xf>
    <xf numFmtId="0" fontId="1" fillId="18" borderId="16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14" borderId="23" xfId="0" applyFont="1" applyFill="1" applyBorder="1" applyAlignment="1">
      <alignment horizontal="center" vertical="center" textRotation="90" wrapText="1"/>
    </xf>
    <xf numFmtId="0" fontId="1" fillId="14" borderId="24" xfId="0" applyFont="1" applyFill="1" applyBorder="1" applyAlignment="1">
      <alignment horizontal="center" vertical="center" textRotation="90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textRotation="90" wrapText="1"/>
    </xf>
    <xf numFmtId="0" fontId="1" fillId="14" borderId="22" xfId="0" applyFont="1" applyFill="1" applyBorder="1" applyAlignment="1">
      <alignment horizontal="center" vertical="center" textRotation="90" wrapText="1"/>
    </xf>
    <xf numFmtId="0" fontId="0" fillId="23" borderId="0" xfId="0" applyFill="1" applyAlignment="1">
      <alignment horizontal="left" vertical="top" wrapText="1"/>
    </xf>
    <xf numFmtId="0" fontId="1" fillId="5" borderId="18" xfId="0" applyFont="1" applyFill="1" applyBorder="1" applyAlignment="1">
      <alignment horizontal="center" vertical="center" textRotation="90" wrapText="1"/>
    </xf>
    <xf numFmtId="0" fontId="1" fillId="5" borderId="20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2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44" xfId="0" applyFont="1" applyFill="1" applyBorder="1" applyAlignment="1">
      <alignment horizontal="center" vertical="center" textRotation="90" wrapText="1"/>
    </xf>
    <xf numFmtId="0" fontId="1" fillId="5" borderId="19" xfId="0" applyFont="1" applyFill="1" applyBorder="1" applyAlignment="1">
      <alignment horizontal="center" vertical="center" textRotation="90" wrapText="1"/>
    </xf>
    <xf numFmtId="0" fontId="1" fillId="5" borderId="22" xfId="0" applyFont="1" applyFill="1" applyBorder="1" applyAlignment="1">
      <alignment horizontal="center" vertical="center" textRotation="90" wrapText="1"/>
    </xf>
    <xf numFmtId="0" fontId="1" fillId="2" borderId="40" xfId="0" applyFont="1" applyFill="1" applyBorder="1" applyAlignment="1">
      <alignment horizontal="center" vertical="center" textRotation="90" wrapText="1"/>
    </xf>
    <xf numFmtId="0" fontId="1" fillId="2" borderId="45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44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left"/>
    </xf>
    <xf numFmtId="0" fontId="1" fillId="0" borderId="15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textRotation="90" wrapText="1"/>
    </xf>
    <xf numFmtId="0" fontId="1" fillId="3" borderId="20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21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35" xfId="0" applyFont="1" applyFill="1" applyBorder="1" applyAlignment="1">
      <alignment horizontal="center" vertical="center" textRotation="90" wrapText="1"/>
    </xf>
    <xf numFmtId="0" fontId="1" fillId="13" borderId="16" xfId="0" applyFont="1" applyFill="1" applyBorder="1" applyAlignment="1">
      <alignment horizontal="center" vertical="center" textRotation="90" wrapText="1"/>
    </xf>
    <xf numFmtId="0" fontId="1" fillId="13" borderId="5" xfId="0" applyFont="1" applyFill="1" applyBorder="1" applyAlignment="1">
      <alignment horizontal="center" vertical="center" textRotation="90" wrapText="1"/>
    </xf>
    <xf numFmtId="0" fontId="1" fillId="13" borderId="35" xfId="0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textRotation="90" wrapText="1"/>
    </xf>
    <xf numFmtId="0" fontId="1" fillId="2" borderId="22" xfId="0" applyFont="1" applyFill="1" applyBorder="1" applyAlignment="1">
      <alignment horizontal="center" vertical="center" textRotation="90" wrapText="1"/>
    </xf>
    <xf numFmtId="0" fontId="1" fillId="19" borderId="1" xfId="0" applyFont="1" applyFill="1" applyBorder="1" applyAlignment="1">
      <alignment horizontal="center" vertical="center" textRotation="90" wrapText="1"/>
    </xf>
    <xf numFmtId="0" fontId="1" fillId="19" borderId="21" xfId="0" applyFont="1" applyFill="1" applyBorder="1" applyAlignment="1">
      <alignment horizontal="center" vertical="center" textRotation="90" wrapText="1"/>
    </xf>
    <xf numFmtId="0" fontId="1" fillId="19" borderId="5" xfId="0" applyFont="1" applyFill="1" applyBorder="1" applyAlignment="1">
      <alignment horizontal="center" vertical="center" textRotation="90" wrapText="1"/>
    </xf>
    <xf numFmtId="0" fontId="1" fillId="19" borderId="35" xfId="0" applyFont="1" applyFill="1" applyBorder="1" applyAlignment="1">
      <alignment horizontal="center" vertical="center" textRotation="90" wrapText="1"/>
    </xf>
    <xf numFmtId="0" fontId="1" fillId="19" borderId="18" xfId="0" applyFont="1" applyFill="1" applyBorder="1" applyAlignment="1">
      <alignment horizontal="center" vertical="center" textRotation="90" wrapText="1"/>
    </xf>
    <xf numFmtId="0" fontId="1" fillId="19" borderId="20" xfId="0" applyFont="1" applyFill="1" applyBorder="1" applyAlignment="1">
      <alignment horizontal="center" vertical="center" textRotation="90" wrapText="1"/>
    </xf>
    <xf numFmtId="0" fontId="1" fillId="13" borderId="25" xfId="0" applyFont="1" applyFill="1" applyBorder="1" applyAlignment="1">
      <alignment horizontal="center" vertical="center" textRotation="90" wrapText="1"/>
    </xf>
    <xf numFmtId="0" fontId="1" fillId="13" borderId="26" xfId="0" applyFont="1" applyFill="1" applyBorder="1" applyAlignment="1">
      <alignment horizontal="center" vertical="center" textRotation="90" wrapText="1"/>
    </xf>
    <xf numFmtId="0" fontId="1" fillId="13" borderId="27" xfId="0" applyFont="1" applyFill="1" applyBorder="1" applyAlignment="1">
      <alignment horizontal="center" vertical="center" textRotation="90" wrapText="1"/>
    </xf>
    <xf numFmtId="0" fontId="1" fillId="13" borderId="28" xfId="0" applyFont="1" applyFill="1" applyBorder="1" applyAlignment="1">
      <alignment horizontal="center" vertical="center" textRotation="90" wrapText="1"/>
    </xf>
    <xf numFmtId="0" fontId="1" fillId="19" borderId="25" xfId="0" applyFont="1" applyFill="1" applyBorder="1" applyAlignment="1">
      <alignment horizontal="center" vertical="center" wrapText="1"/>
    </xf>
    <xf numFmtId="0" fontId="1" fillId="19" borderId="32" xfId="0" applyFont="1" applyFill="1" applyBorder="1" applyAlignment="1">
      <alignment horizontal="center" vertical="center" wrapText="1"/>
    </xf>
    <xf numFmtId="0" fontId="1" fillId="19" borderId="2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15" borderId="48" xfId="0" applyFont="1" applyFill="1" applyBorder="1" applyAlignment="1">
      <alignment horizontal="center" vertical="center" textRotation="90" wrapText="1"/>
    </xf>
    <xf numFmtId="0" fontId="1" fillId="15" borderId="50" xfId="0" applyFont="1" applyFill="1" applyBorder="1" applyAlignment="1">
      <alignment horizontal="center" vertical="center" textRotation="90" wrapText="1"/>
    </xf>
    <xf numFmtId="0" fontId="1" fillId="0" borderId="48" xfId="0" applyFont="1" applyFill="1" applyBorder="1" applyAlignment="1">
      <alignment horizontal="center" vertical="center" textRotation="90" wrapText="1"/>
    </xf>
    <xf numFmtId="0" fontId="1" fillId="0" borderId="49" xfId="0" applyFont="1" applyFill="1" applyBorder="1" applyAlignment="1">
      <alignment horizontal="center" vertical="center" textRotation="90" wrapText="1"/>
    </xf>
    <xf numFmtId="0" fontId="1" fillId="0" borderId="50" xfId="0" applyFont="1" applyFill="1" applyBorder="1" applyAlignment="1">
      <alignment horizontal="center" vertical="center" textRotation="90" wrapText="1"/>
    </xf>
    <xf numFmtId="0" fontId="1" fillId="19" borderId="39" xfId="0" applyFont="1" applyFill="1" applyBorder="1" applyAlignment="1">
      <alignment horizontal="center" vertical="center" wrapText="1"/>
    </xf>
    <xf numFmtId="0" fontId="1" fillId="19" borderId="33" xfId="0" applyFont="1" applyFill="1" applyBorder="1" applyAlignment="1">
      <alignment horizontal="center" vertical="center" wrapText="1"/>
    </xf>
    <xf numFmtId="0" fontId="1" fillId="19" borderId="34" xfId="0" applyFont="1" applyFill="1" applyBorder="1" applyAlignment="1">
      <alignment horizontal="center" vertical="center" wrapText="1"/>
    </xf>
    <xf numFmtId="0" fontId="1" fillId="15" borderId="39" xfId="0" applyFont="1" applyFill="1" applyBorder="1" applyAlignment="1">
      <alignment horizontal="center" vertical="center" wrapText="1"/>
    </xf>
    <xf numFmtId="0" fontId="1" fillId="15" borderId="33" xfId="0" applyFont="1" applyFill="1" applyBorder="1" applyAlignment="1">
      <alignment horizontal="center" vertical="center" wrapText="1"/>
    </xf>
    <xf numFmtId="0" fontId="1" fillId="15" borderId="34" xfId="0" applyFont="1" applyFill="1" applyBorder="1" applyAlignment="1">
      <alignment horizontal="center" vertical="center" wrapText="1"/>
    </xf>
    <xf numFmtId="0" fontId="1" fillId="13" borderId="18" xfId="0" applyFont="1" applyFill="1" applyBorder="1" applyAlignment="1">
      <alignment horizontal="center" vertical="center" textRotation="90" wrapText="1"/>
    </xf>
    <xf numFmtId="0" fontId="1" fillId="13" borderId="20" xfId="0" applyFont="1" applyFill="1" applyBorder="1" applyAlignment="1">
      <alignment horizontal="center" vertical="center" textRotation="90" wrapText="1"/>
    </xf>
    <xf numFmtId="0" fontId="1" fillId="13" borderId="1" xfId="0" applyFont="1" applyFill="1" applyBorder="1" applyAlignment="1">
      <alignment horizontal="center" vertical="center" textRotation="90" wrapText="1"/>
    </xf>
    <xf numFmtId="0" fontId="1" fillId="13" borderId="21" xfId="0" applyFont="1" applyFill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13" borderId="0" xfId="0" applyFont="1" applyFill="1" applyAlignment="1">
      <alignment horizontal="left" vertical="top" wrapText="1"/>
    </xf>
    <xf numFmtId="0" fontId="1" fillId="15" borderId="18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5" borderId="19" xfId="0" applyFont="1" applyFill="1" applyBorder="1" applyAlignment="1">
      <alignment horizontal="center" vertical="center"/>
    </xf>
    <xf numFmtId="0" fontId="1" fillId="15" borderId="39" xfId="0" applyFont="1" applyFill="1" applyBorder="1" applyAlignment="1">
      <alignment horizontal="center" vertical="center"/>
    </xf>
    <xf numFmtId="0" fontId="1" fillId="15" borderId="33" xfId="0" applyFont="1" applyFill="1" applyBorder="1" applyAlignment="1">
      <alignment horizontal="center" vertical="center"/>
    </xf>
    <xf numFmtId="0" fontId="1" fillId="15" borderId="3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14" borderId="23" xfId="0" applyFont="1" applyFill="1" applyBorder="1" applyAlignment="1">
      <alignment horizontal="center" vertical="center"/>
    </xf>
    <xf numFmtId="0" fontId="1" fillId="14" borderId="16" xfId="0" applyFont="1" applyFill="1" applyBorder="1" applyAlignment="1">
      <alignment horizontal="center" vertical="center"/>
    </xf>
    <xf numFmtId="0" fontId="1" fillId="14" borderId="31" xfId="0" applyFont="1" applyFill="1" applyBorder="1" applyAlignment="1">
      <alignment horizontal="center" vertical="center"/>
    </xf>
    <xf numFmtId="0" fontId="1" fillId="14" borderId="60" xfId="0" applyFont="1" applyFill="1" applyBorder="1" applyAlignment="1">
      <alignment horizontal="center" vertical="center" textRotation="90" wrapText="1"/>
    </xf>
    <xf numFmtId="0" fontId="1" fillId="14" borderId="52" xfId="0" applyFont="1" applyFill="1" applyBorder="1" applyAlignment="1">
      <alignment horizontal="center" vertical="center" textRotation="90" wrapText="1"/>
    </xf>
    <xf numFmtId="0" fontId="1" fillId="14" borderId="53" xfId="0" applyFont="1" applyFill="1" applyBorder="1" applyAlignment="1">
      <alignment horizontal="center" vertical="center" textRotation="90" wrapText="1"/>
    </xf>
    <xf numFmtId="0" fontId="1" fillId="14" borderId="3" xfId="0" applyFont="1" applyFill="1" applyBorder="1" applyAlignment="1">
      <alignment horizontal="center" vertical="center" textRotation="90" wrapText="1"/>
    </xf>
    <xf numFmtId="0" fontId="1" fillId="14" borderId="1" xfId="0" applyFont="1" applyFill="1" applyBorder="1" applyAlignment="1">
      <alignment horizontal="center" vertical="center" textRotation="90" wrapText="1"/>
    </xf>
    <xf numFmtId="0" fontId="1" fillId="14" borderId="21" xfId="0" applyFont="1" applyFill="1" applyBorder="1" applyAlignment="1">
      <alignment horizontal="center" vertical="center" textRotation="90" wrapText="1"/>
    </xf>
    <xf numFmtId="0" fontId="1" fillId="14" borderId="1" xfId="0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 textRotation="90" wrapText="1"/>
    </xf>
    <xf numFmtId="0" fontId="1" fillId="2" borderId="52" xfId="0" applyFont="1" applyFill="1" applyBorder="1" applyAlignment="1">
      <alignment horizontal="center" vertical="center" textRotation="90" wrapText="1"/>
    </xf>
    <xf numFmtId="0" fontId="1" fillId="2" borderId="53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23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/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1" fillId="23" borderId="5" xfId="0" applyFont="1" applyFill="1" applyBorder="1" applyAlignment="1">
      <alignment horizontal="center"/>
    </xf>
    <xf numFmtId="0" fontId="1" fillId="23" borderId="7" xfId="0" applyFont="1" applyFill="1" applyBorder="1" applyAlignment="1">
      <alignment horizontal="center"/>
    </xf>
    <xf numFmtId="0" fontId="1" fillId="23" borderId="3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71" xfId="0" applyFont="1" applyFill="1" applyBorder="1" applyAlignment="1">
      <alignment horizontal="center" vertical="center" textRotation="90" wrapText="1"/>
    </xf>
    <xf numFmtId="0" fontId="1" fillId="0" borderId="70" xfId="0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textRotation="90" wrapText="1"/>
    </xf>
    <xf numFmtId="0" fontId="1" fillId="0" borderId="37" xfId="0" applyFont="1" applyFill="1" applyBorder="1" applyAlignment="1">
      <alignment horizontal="center" vertical="center" textRotation="90" wrapText="1"/>
    </xf>
    <xf numFmtId="0" fontId="1" fillId="0" borderId="45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5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 textRotation="90" wrapText="1"/>
    </xf>
    <xf numFmtId="0" fontId="1" fillId="9" borderId="5" xfId="0" applyFont="1" applyFill="1" applyBorder="1" applyAlignment="1">
      <alignment horizontal="center" vertical="center" textRotation="90" wrapText="1"/>
    </xf>
    <xf numFmtId="0" fontId="1" fillId="9" borderId="35" xfId="0" applyFont="1" applyFill="1" applyBorder="1" applyAlignment="1">
      <alignment horizontal="center" vertical="center" textRotation="90" wrapText="1"/>
    </xf>
    <xf numFmtId="0" fontId="1" fillId="10" borderId="2" xfId="0" applyFont="1" applyFill="1" applyBorder="1" applyAlignment="1">
      <alignment horizontal="center" vertical="center" textRotation="90" wrapText="1"/>
    </xf>
    <xf numFmtId="0" fontId="1" fillId="10" borderId="44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4" borderId="44" xfId="0" applyFont="1" applyFill="1" applyBorder="1" applyAlignment="1">
      <alignment horizontal="center" vertical="center" textRotation="90" wrapText="1"/>
    </xf>
    <xf numFmtId="0" fontId="1" fillId="4" borderId="41" xfId="0" applyFont="1" applyFill="1" applyBorder="1" applyAlignment="1">
      <alignment horizontal="center" vertical="center" textRotation="90" wrapText="1"/>
    </xf>
    <xf numFmtId="0" fontId="1" fillId="4" borderId="46" xfId="0" applyFont="1" applyFill="1" applyBorder="1" applyAlignment="1">
      <alignment horizontal="center" vertical="center" textRotation="90" wrapText="1"/>
    </xf>
    <xf numFmtId="0" fontId="1" fillId="7" borderId="2" xfId="0" applyFont="1" applyFill="1" applyBorder="1" applyAlignment="1">
      <alignment horizontal="center" vertical="center" textRotation="90" wrapText="1"/>
    </xf>
    <xf numFmtId="0" fontId="1" fillId="7" borderId="44" xfId="0" applyFont="1" applyFill="1" applyBorder="1" applyAlignment="1">
      <alignment horizontal="center" vertical="center" textRotation="90" wrapText="1"/>
    </xf>
    <xf numFmtId="0" fontId="1" fillId="11" borderId="1" xfId="0" applyFont="1" applyFill="1" applyBorder="1" applyAlignment="1">
      <alignment horizontal="center" vertical="center" textRotation="90" wrapText="1"/>
    </xf>
    <xf numFmtId="0" fontId="1" fillId="11" borderId="21" xfId="0" applyFont="1" applyFill="1" applyBorder="1" applyAlignment="1">
      <alignment horizontal="center" vertical="center" textRotation="90" wrapText="1"/>
    </xf>
    <xf numFmtId="0" fontId="1" fillId="11" borderId="15" xfId="0" applyFont="1" applyFill="1" applyBorder="1" applyAlignment="1">
      <alignment horizontal="center" vertical="center"/>
    </xf>
    <xf numFmtId="0" fontId="1" fillId="11" borderId="16" xfId="0" applyFont="1" applyFill="1" applyBorder="1" applyAlignment="1">
      <alignment horizontal="center" vertical="center"/>
    </xf>
    <xf numFmtId="0" fontId="1" fillId="11" borderId="31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 textRotation="90" wrapText="1"/>
    </xf>
    <xf numFmtId="0" fontId="1" fillId="9" borderId="3" xfId="0" applyFont="1" applyFill="1" applyBorder="1" applyAlignment="1">
      <alignment horizontal="center" vertical="center" textRotation="90" wrapText="1"/>
    </xf>
    <xf numFmtId="0" fontId="1" fillId="9" borderId="24" xfId="0" applyFont="1" applyFill="1" applyBorder="1" applyAlignment="1">
      <alignment horizontal="center" vertical="center" textRotation="90" wrapText="1"/>
    </xf>
    <xf numFmtId="0" fontId="1" fillId="23" borderId="41" xfId="0" applyFont="1" applyFill="1" applyBorder="1" applyAlignment="1">
      <alignment horizontal="center" vertical="center" textRotation="90" wrapText="1"/>
    </xf>
    <xf numFmtId="0" fontId="1" fillId="23" borderId="46" xfId="0" applyFont="1" applyFill="1" applyBorder="1" applyAlignment="1">
      <alignment horizontal="center" vertical="center" textRotation="90" wrapText="1"/>
    </xf>
    <xf numFmtId="0" fontId="1" fillId="2" borderId="14" xfId="0" applyFont="1" applyFill="1" applyBorder="1" applyAlignment="1">
      <alignment horizontal="center" vertical="center" textRotation="90" wrapText="1"/>
    </xf>
    <xf numFmtId="0" fontId="1" fillId="9" borderId="25" xfId="0" applyFont="1" applyFill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center" vertical="center" wrapText="1"/>
    </xf>
    <xf numFmtId="0" fontId="1" fillId="9" borderId="27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5" borderId="25" xfId="0" applyFont="1" applyFill="1" applyBorder="1" applyAlignment="1">
      <alignment horizontal="center" vertical="center" textRotation="90" wrapText="1"/>
    </xf>
    <xf numFmtId="0" fontId="1" fillId="5" borderId="32" xfId="0" applyFont="1" applyFill="1" applyBorder="1" applyAlignment="1">
      <alignment horizontal="center" vertical="center" textRotation="90" wrapText="1"/>
    </xf>
    <xf numFmtId="0" fontId="1" fillId="5" borderId="26" xfId="0" applyFont="1" applyFill="1" applyBorder="1" applyAlignment="1">
      <alignment horizontal="center" vertical="center" textRotation="90" wrapText="1"/>
    </xf>
    <xf numFmtId="0" fontId="1" fillId="5" borderId="27" xfId="0" applyFont="1" applyFill="1" applyBorder="1" applyAlignment="1">
      <alignment horizontal="center" vertical="center" textRotation="90" wrapText="1"/>
    </xf>
    <xf numFmtId="0" fontId="1" fillId="5" borderId="13" xfId="0" applyFont="1" applyFill="1" applyBorder="1" applyAlignment="1">
      <alignment horizontal="center" vertical="center" textRotation="90" wrapText="1"/>
    </xf>
    <xf numFmtId="0" fontId="1" fillId="5" borderId="28" xfId="0" applyFont="1" applyFill="1" applyBorder="1" applyAlignment="1">
      <alignment horizontal="center" vertical="center" textRotation="90" wrapText="1"/>
    </xf>
    <xf numFmtId="0" fontId="1" fillId="11" borderId="2" xfId="0" applyFont="1" applyFill="1" applyBorder="1" applyAlignment="1">
      <alignment horizontal="center" vertical="center" textRotation="90" wrapText="1"/>
    </xf>
    <xf numFmtId="0" fontId="1" fillId="11" borderId="44" xfId="0" applyFont="1" applyFill="1" applyBorder="1" applyAlignment="1">
      <alignment horizontal="center" vertical="center" textRotation="90" wrapText="1"/>
    </xf>
    <xf numFmtId="0" fontId="1" fillId="11" borderId="18" xfId="0" applyFont="1" applyFill="1" applyBorder="1" applyAlignment="1">
      <alignment horizontal="center" vertical="center" textRotation="90" wrapText="1"/>
    </xf>
    <xf numFmtId="0" fontId="1" fillId="11" borderId="20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1" fillId="3" borderId="44" xfId="0" applyFont="1" applyFill="1" applyBorder="1" applyAlignment="1">
      <alignment horizontal="center" vertical="center" textRotation="90" wrapText="1"/>
    </xf>
    <xf numFmtId="0" fontId="1" fillId="10" borderId="41" xfId="0" applyFont="1" applyFill="1" applyBorder="1" applyAlignment="1">
      <alignment horizontal="center" vertical="center" textRotation="90" wrapText="1"/>
    </xf>
    <xf numFmtId="0" fontId="1" fillId="10" borderId="46" xfId="0" applyFont="1" applyFill="1" applyBorder="1" applyAlignment="1">
      <alignment horizontal="center" vertical="center" textRotation="90" wrapText="1"/>
    </xf>
    <xf numFmtId="0" fontId="1" fillId="26" borderId="55" xfId="0" applyFont="1" applyFill="1" applyBorder="1" applyAlignment="1">
      <alignment vertical="top" wrapText="1"/>
    </xf>
    <xf numFmtId="0" fontId="1" fillId="26" borderId="67" xfId="0" applyFont="1" applyFill="1" applyBorder="1" applyAlignment="1">
      <alignment vertical="top" wrapText="1"/>
    </xf>
    <xf numFmtId="0" fontId="1" fillId="26" borderId="68" xfId="0" applyFont="1" applyFill="1" applyBorder="1" applyAlignment="1">
      <alignment vertical="top" wrapText="1"/>
    </xf>
    <xf numFmtId="0" fontId="2" fillId="6" borderId="29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vertical="center" wrapText="1"/>
    </xf>
    <xf numFmtId="0" fontId="1" fillId="13" borderId="47" xfId="0" applyFont="1" applyFill="1" applyBorder="1" applyAlignment="1">
      <alignment horizontal="center" vertical="center" textRotation="90" wrapText="1"/>
    </xf>
    <xf numFmtId="0" fontId="1" fillId="13" borderId="12" xfId="0" applyFont="1" applyFill="1" applyBorder="1" applyAlignment="1">
      <alignment horizontal="center" vertical="center" textRotation="90" wrapText="1"/>
    </xf>
    <xf numFmtId="0" fontId="1" fillId="13" borderId="64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1" fillId="14" borderId="9" xfId="0" applyFont="1" applyFill="1" applyBorder="1" applyAlignment="1">
      <alignment horizontal="center" vertical="center" textRotation="90" wrapText="1"/>
    </xf>
    <xf numFmtId="0" fontId="1" fillId="14" borderId="5" xfId="0" applyFont="1" applyFill="1" applyBorder="1" applyAlignment="1">
      <alignment horizontal="center" vertical="center" textRotation="90" wrapText="1"/>
    </xf>
    <xf numFmtId="0" fontId="1" fillId="14" borderId="35" xfId="0" applyFont="1" applyFill="1" applyBorder="1" applyAlignment="1">
      <alignment horizontal="center" vertical="center" textRotation="90" wrapText="1"/>
    </xf>
    <xf numFmtId="0" fontId="1" fillId="4" borderId="40" xfId="0" applyFont="1" applyFill="1" applyBorder="1" applyAlignment="1">
      <alignment horizontal="center" vertical="center" textRotation="90" wrapText="1"/>
    </xf>
    <xf numFmtId="0" fontId="1" fillId="4" borderId="45" xfId="0" applyFont="1" applyFill="1" applyBorder="1" applyAlignment="1">
      <alignment horizontal="center" vertical="center" textRotation="90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textRotation="90" wrapText="1"/>
    </xf>
    <xf numFmtId="0" fontId="1" fillId="8" borderId="44" xfId="0" applyFont="1" applyFill="1" applyBorder="1" applyAlignment="1">
      <alignment horizontal="center" vertical="center" textRotation="90" wrapText="1"/>
    </xf>
    <xf numFmtId="0" fontId="1" fillId="7" borderId="40" xfId="0" applyFont="1" applyFill="1" applyBorder="1" applyAlignment="1">
      <alignment horizontal="center" vertical="center" textRotation="90" wrapText="1"/>
    </xf>
    <xf numFmtId="0" fontId="1" fillId="7" borderId="45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 vertical="center"/>
    </xf>
    <xf numFmtId="0" fontId="12" fillId="0" borderId="39" xfId="0" applyFont="1" applyBorder="1" applyAlignment="1" applyProtection="1">
      <alignment horizontal="center" vertical="center"/>
    </xf>
    <xf numFmtId="0" fontId="12" fillId="0" borderId="34" xfId="0" applyFont="1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center" vertical="center"/>
    </xf>
    <xf numFmtId="0" fontId="12" fillId="0" borderId="50" xfId="0" applyFont="1" applyBorder="1" applyAlignment="1" applyProtection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vertical="center" wrapText="1"/>
    </xf>
    <xf numFmtId="0" fontId="27" fillId="0" borderId="39" xfId="0" applyFont="1" applyBorder="1" applyAlignment="1" applyProtection="1">
      <alignment horizontal="center" vertical="center"/>
    </xf>
    <xf numFmtId="0" fontId="27" fillId="0" borderId="33" xfId="0" applyFont="1" applyBorder="1" applyAlignment="1" applyProtection="1">
      <alignment horizontal="center" vertical="center"/>
    </xf>
    <xf numFmtId="0" fontId="27" fillId="0" borderId="34" xfId="0" applyFont="1" applyBorder="1" applyAlignment="1" applyProtection="1">
      <alignment horizontal="center" vertical="center"/>
    </xf>
    <xf numFmtId="0" fontId="27" fillId="0" borderId="36" xfId="0" applyFont="1" applyBorder="1" applyAlignment="1" applyProtection="1">
      <alignment horizontal="center"/>
    </xf>
    <xf numFmtId="0" fontId="27" fillId="0" borderId="37" xfId="0" applyFont="1" applyBorder="1" applyAlignment="1" applyProtection="1">
      <alignment horizontal="center"/>
    </xf>
    <xf numFmtId="0" fontId="27" fillId="0" borderId="45" xfId="0" applyFont="1" applyBorder="1" applyAlignment="1" applyProtection="1">
      <alignment horizontal="center"/>
    </xf>
    <xf numFmtId="0" fontId="27" fillId="0" borderId="16" xfId="0" applyFont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7" fillId="0" borderId="21" xfId="0" applyFont="1" applyBorder="1" applyAlignment="1" applyProtection="1">
      <alignment horizontal="center" vertical="center" wrapText="1"/>
    </xf>
    <xf numFmtId="0" fontId="27" fillId="0" borderId="31" xfId="0" applyFont="1" applyBorder="1" applyAlignment="1" applyProtection="1">
      <alignment horizontal="center" vertical="center" wrapText="1"/>
    </xf>
    <xf numFmtId="0" fontId="27" fillId="0" borderId="5" xfId="0" applyFont="1" applyBorder="1" applyAlignment="1" applyProtection="1">
      <alignment horizontal="center" vertical="center" wrapText="1"/>
    </xf>
    <xf numFmtId="0" fontId="27" fillId="0" borderId="35" xfId="0" applyFont="1" applyBorder="1" applyAlignment="1" applyProtection="1">
      <alignment horizontal="center" vertical="center" wrapText="1"/>
    </xf>
    <xf numFmtId="0" fontId="27" fillId="0" borderId="15" xfId="0" applyFont="1" applyBorder="1" applyAlignment="1" applyProtection="1">
      <alignment horizontal="center" vertical="center" textRotation="90" wrapText="1"/>
    </xf>
    <xf numFmtId="0" fontId="27" fillId="0" borderId="18" xfId="0" applyFont="1" applyBorder="1" applyAlignment="1" applyProtection="1">
      <alignment horizontal="center" vertical="center" textRotation="90" wrapText="1"/>
    </xf>
    <xf numFmtId="0" fontId="27" fillId="0" borderId="20" xfId="0" applyFont="1" applyBorder="1" applyAlignment="1" applyProtection="1">
      <alignment horizontal="center" vertical="center" textRotation="90" wrapText="1"/>
    </xf>
    <xf numFmtId="0" fontId="27" fillId="0" borderId="72" xfId="0" applyFont="1" applyBorder="1" applyAlignment="1" applyProtection="1">
      <alignment horizontal="center" vertical="center" textRotation="90" wrapText="1"/>
    </xf>
    <xf numFmtId="0" fontId="27" fillId="0" borderId="73" xfId="0" applyFont="1" applyBorder="1" applyAlignment="1" applyProtection="1">
      <alignment horizontal="center" vertical="center" textRotation="90" wrapText="1"/>
    </xf>
    <xf numFmtId="0" fontId="27" fillId="0" borderId="46" xfId="0" applyFont="1" applyBorder="1" applyAlignment="1" applyProtection="1">
      <alignment horizontal="center" vertical="center" textRotation="90" wrapText="1"/>
    </xf>
    <xf numFmtId="0" fontId="27" fillId="0" borderId="3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 textRotation="90" wrapText="1"/>
    </xf>
    <xf numFmtId="0" fontId="27" fillId="0" borderId="21" xfId="0" applyFont="1" applyBorder="1" applyAlignment="1" applyProtection="1">
      <alignment horizontal="center" vertical="center" textRotation="90" wrapText="1"/>
    </xf>
    <xf numFmtId="0" fontId="27" fillId="0" borderId="19" xfId="0" applyFont="1" applyBorder="1" applyAlignment="1" applyProtection="1">
      <alignment horizontal="center" vertical="center"/>
    </xf>
    <xf numFmtId="0" fontId="27" fillId="0" borderId="39" xfId="0" applyFont="1" applyBorder="1" applyAlignment="1" applyProtection="1">
      <alignment horizontal="center" vertical="center" wrapText="1"/>
    </xf>
    <xf numFmtId="0" fontId="27" fillId="0" borderId="33" xfId="0" applyFont="1" applyBorder="1" applyAlignment="1" applyProtection="1">
      <alignment horizontal="center" vertical="center" wrapText="1"/>
    </xf>
    <xf numFmtId="0" fontId="27" fillId="0" borderId="34" xfId="0" applyFont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/>
    </xf>
    <xf numFmtId="0" fontId="27" fillId="0" borderId="5" xfId="0" applyFont="1" applyBorder="1" applyAlignment="1" applyProtection="1">
      <alignment horizontal="center" vertical="center"/>
    </xf>
    <xf numFmtId="0" fontId="27" fillId="0" borderId="38" xfId="0" applyFont="1" applyBorder="1" applyAlignment="1" applyProtection="1">
      <alignment horizontal="center" vertical="center"/>
    </xf>
    <xf numFmtId="0" fontId="26" fillId="0" borderId="36" xfId="0" applyFont="1" applyFill="1" applyBorder="1" applyAlignment="1" applyProtection="1">
      <alignment horizontal="center"/>
    </xf>
    <xf numFmtId="0" fontId="26" fillId="0" borderId="37" xfId="0" applyFont="1" applyFill="1" applyBorder="1" applyAlignment="1" applyProtection="1">
      <alignment horizontal="center"/>
    </xf>
    <xf numFmtId="0" fontId="26" fillId="0" borderId="45" xfId="0" applyFont="1" applyFill="1" applyBorder="1" applyAlignment="1" applyProtection="1">
      <alignment horizontal="center"/>
    </xf>
    <xf numFmtId="0" fontId="27" fillId="0" borderId="42" xfId="0" applyFont="1" applyBorder="1" applyAlignment="1" applyProtection="1">
      <alignment horizontal="center" vertical="center" wrapText="1"/>
    </xf>
    <xf numFmtId="0" fontId="27" fillId="0" borderId="14" xfId="0" applyFont="1" applyBorder="1" applyAlignment="1" applyProtection="1">
      <alignment horizontal="center" vertical="center" wrapText="1"/>
    </xf>
    <xf numFmtId="0" fontId="27" fillId="0" borderId="44" xfId="0" applyFont="1" applyBorder="1" applyAlignment="1" applyProtection="1">
      <alignment horizontal="center" vertical="center" wrapText="1"/>
    </xf>
    <xf numFmtId="0" fontId="27" fillId="0" borderId="72" xfId="0" applyFont="1" applyBorder="1" applyAlignment="1" applyProtection="1">
      <alignment horizontal="center" vertical="center" wrapText="1"/>
    </xf>
    <xf numFmtId="0" fontId="27" fillId="0" borderId="73" xfId="0" applyFont="1" applyBorder="1" applyAlignment="1" applyProtection="1">
      <alignment horizontal="center" vertical="center" wrapText="1"/>
    </xf>
    <xf numFmtId="0" fontId="27" fillId="0" borderId="46" xfId="0" applyFont="1" applyBorder="1" applyAlignment="1" applyProtection="1">
      <alignment horizontal="center" vertical="center" wrapText="1"/>
    </xf>
    <xf numFmtId="0" fontId="27" fillId="0" borderId="25" xfId="0" applyFont="1" applyBorder="1" applyAlignment="1" applyProtection="1">
      <alignment horizontal="center" vertical="center" wrapText="1"/>
    </xf>
    <xf numFmtId="0" fontId="27" fillId="0" borderId="32" xfId="0" applyFont="1" applyBorder="1" applyAlignment="1" applyProtection="1">
      <alignment horizontal="center" vertical="center" wrapText="1"/>
    </xf>
    <xf numFmtId="0" fontId="27" fillId="0" borderId="26" xfId="0" applyFont="1" applyBorder="1" applyAlignment="1" applyProtection="1">
      <alignment horizontal="center" vertical="center" wrapText="1"/>
    </xf>
    <xf numFmtId="0" fontId="27" fillId="0" borderId="27" xfId="0" applyFont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vertical="center" wrapText="1"/>
    </xf>
    <xf numFmtId="0" fontId="27" fillId="0" borderId="28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textRotation="90" wrapText="1"/>
    </xf>
    <xf numFmtId="0" fontId="27" fillId="0" borderId="24" xfId="0" applyFont="1" applyBorder="1" applyAlignment="1" applyProtection="1">
      <alignment horizontal="center" vertical="center" textRotation="90" wrapText="1"/>
    </xf>
    <xf numFmtId="0" fontId="0" fillId="23" borderId="0" xfId="0" applyFill="1" applyAlignment="1" applyProtection="1">
      <alignment horizontal="left" vertical="top" wrapText="1"/>
    </xf>
    <xf numFmtId="0" fontId="27" fillId="0" borderId="23" xfId="0" applyFont="1" applyBorder="1" applyAlignment="1" applyProtection="1">
      <alignment horizontal="center" vertical="center" textRotation="90" wrapText="1"/>
    </xf>
    <xf numFmtId="0" fontId="25" fillId="0" borderId="42" xfId="0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44" xfId="0" applyFont="1" applyBorder="1" applyAlignment="1" applyProtection="1">
      <alignment horizontal="center" vertical="center" wrapText="1"/>
    </xf>
    <xf numFmtId="0" fontId="25" fillId="0" borderId="72" xfId="0" applyFont="1" applyBorder="1" applyAlignment="1" applyProtection="1">
      <alignment horizontal="center" vertical="center" wrapText="1"/>
    </xf>
    <xf numFmtId="0" fontId="25" fillId="0" borderId="73" xfId="0" applyFont="1" applyBorder="1" applyAlignment="1" applyProtection="1">
      <alignment horizontal="center" vertical="center" wrapText="1"/>
    </xf>
    <xf numFmtId="0" fontId="25" fillId="0" borderId="46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74" xfId="0" applyFont="1" applyBorder="1" applyAlignment="1">
      <alignment horizontal="center" vertical="center" textRotation="90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textRotation="90" wrapText="1"/>
    </xf>
    <xf numFmtId="0" fontId="1" fillId="0" borderId="59" xfId="0" applyFont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 textRotation="90" wrapText="1"/>
    </xf>
    <xf numFmtId="0" fontId="1" fillId="0" borderId="6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80">
    <dxf>
      <font>
        <color theme="0"/>
      </font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rgb="FFC00000"/>
      </font>
      <fill>
        <patternFill>
          <bgColor rgb="FFFFFF00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C0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rgb="FFC00000"/>
      </font>
      <fill>
        <patternFill>
          <bgColor rgb="FFFFFF0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C00000"/>
      </font>
      <fill>
        <patternFill>
          <bgColor rgb="FFFFFF0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C00000"/>
      </font>
      <fill>
        <patternFill>
          <bgColor rgb="FFFFFF0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CCFFCC"/>
      <color rgb="FF99FF99"/>
      <color rgb="FFFFFF99"/>
      <color rgb="FFFFFFCC"/>
      <color rgb="FF66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kiselev/Desktop/&#1057;&#1086;&#1073;&#1077;&#1089;&#1077;&#1076;&#1086;&#1074;&#1072;&#1085;&#1080;&#1077;%202013%20&#1054;&#1054;&#1059;/&#1060;&#1086;&#1088;&#1084;&#1099;%20&#1089;&#1086;&#1073;&#1077;&#1089;&#1077;&#1076;&#1086;&#1074;&#1072;&#1085;&#1080;&#1103;%202013%20&#1089;&#1074;&#1086;&#1076;%20&#1087;&#1086;%20&#1082;&#1088;&#1072;&#1102;/&#1092;%206%20&#1050;&#1088;&#1072;&#1081;%20&#1053;&#1077;&#1087;&#1088;&#1086;&#1092;&#1080;&#1083;&#1100;&#1085;&#1080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AJ89"/>
  <sheetViews>
    <sheetView topLeftCell="A4" workbookViewId="0">
      <selection activeCell="A14" sqref="A14:XFD14"/>
    </sheetView>
  </sheetViews>
  <sheetFormatPr defaultRowHeight="12" x14ac:dyDescent="0.2"/>
  <cols>
    <col min="1" max="1" width="44.28515625" style="3" customWidth="1"/>
    <col min="2" max="2" width="4.85546875" style="3" hidden="1" customWidth="1"/>
    <col min="3" max="25" width="6.5703125" style="3" hidden="1" customWidth="1"/>
    <col min="26" max="26" width="6.5703125" style="6" customWidth="1"/>
    <col min="27" max="30" width="6.5703125" style="3" customWidth="1"/>
    <col min="31" max="36" width="4.7109375" style="3" customWidth="1"/>
    <col min="37" max="256" width="9.140625" style="3"/>
    <col min="257" max="257" width="52.28515625" style="3" customWidth="1"/>
    <col min="258" max="258" width="9.140625" style="3"/>
    <col min="259" max="259" width="11.28515625" style="3" customWidth="1"/>
    <col min="260" max="284" width="9.140625" style="3"/>
    <col min="285" max="285" width="10.28515625" style="3" customWidth="1"/>
    <col min="286" max="286" width="9.140625" style="3"/>
    <col min="287" max="287" width="5.85546875" style="3" customWidth="1"/>
    <col min="288" max="288" width="6.5703125" style="3" customWidth="1"/>
    <col min="289" max="289" width="7.140625" style="3" customWidth="1"/>
    <col min="290" max="290" width="7.28515625" style="3" customWidth="1"/>
    <col min="291" max="291" width="6.7109375" style="3" customWidth="1"/>
    <col min="292" max="512" width="9.140625" style="3"/>
    <col min="513" max="513" width="52.28515625" style="3" customWidth="1"/>
    <col min="514" max="514" width="9.140625" style="3"/>
    <col min="515" max="515" width="11.28515625" style="3" customWidth="1"/>
    <col min="516" max="540" width="9.140625" style="3"/>
    <col min="541" max="541" width="10.28515625" style="3" customWidth="1"/>
    <col min="542" max="542" width="9.140625" style="3"/>
    <col min="543" max="543" width="5.85546875" style="3" customWidth="1"/>
    <col min="544" max="544" width="6.5703125" style="3" customWidth="1"/>
    <col min="545" max="545" width="7.140625" style="3" customWidth="1"/>
    <col min="546" max="546" width="7.28515625" style="3" customWidth="1"/>
    <col min="547" max="547" width="6.7109375" style="3" customWidth="1"/>
    <col min="548" max="768" width="9.140625" style="3"/>
    <col min="769" max="769" width="52.28515625" style="3" customWidth="1"/>
    <col min="770" max="770" width="9.140625" style="3"/>
    <col min="771" max="771" width="11.28515625" style="3" customWidth="1"/>
    <col min="772" max="796" width="9.140625" style="3"/>
    <col min="797" max="797" width="10.28515625" style="3" customWidth="1"/>
    <col min="798" max="798" width="9.140625" style="3"/>
    <col min="799" max="799" width="5.85546875" style="3" customWidth="1"/>
    <col min="800" max="800" width="6.5703125" style="3" customWidth="1"/>
    <col min="801" max="801" width="7.140625" style="3" customWidth="1"/>
    <col min="802" max="802" width="7.28515625" style="3" customWidth="1"/>
    <col min="803" max="803" width="6.7109375" style="3" customWidth="1"/>
    <col min="804" max="1024" width="9.140625" style="3"/>
    <col min="1025" max="1025" width="52.28515625" style="3" customWidth="1"/>
    <col min="1026" max="1026" width="9.140625" style="3"/>
    <col min="1027" max="1027" width="11.28515625" style="3" customWidth="1"/>
    <col min="1028" max="1052" width="9.140625" style="3"/>
    <col min="1053" max="1053" width="10.28515625" style="3" customWidth="1"/>
    <col min="1054" max="1054" width="9.140625" style="3"/>
    <col min="1055" max="1055" width="5.85546875" style="3" customWidth="1"/>
    <col min="1056" max="1056" width="6.5703125" style="3" customWidth="1"/>
    <col min="1057" max="1057" width="7.140625" style="3" customWidth="1"/>
    <col min="1058" max="1058" width="7.28515625" style="3" customWidth="1"/>
    <col min="1059" max="1059" width="6.7109375" style="3" customWidth="1"/>
    <col min="1060" max="1280" width="9.140625" style="3"/>
    <col min="1281" max="1281" width="52.28515625" style="3" customWidth="1"/>
    <col min="1282" max="1282" width="9.140625" style="3"/>
    <col min="1283" max="1283" width="11.28515625" style="3" customWidth="1"/>
    <col min="1284" max="1308" width="9.140625" style="3"/>
    <col min="1309" max="1309" width="10.28515625" style="3" customWidth="1"/>
    <col min="1310" max="1310" width="9.140625" style="3"/>
    <col min="1311" max="1311" width="5.85546875" style="3" customWidth="1"/>
    <col min="1312" max="1312" width="6.5703125" style="3" customWidth="1"/>
    <col min="1313" max="1313" width="7.140625" style="3" customWidth="1"/>
    <col min="1314" max="1314" width="7.28515625" style="3" customWidth="1"/>
    <col min="1315" max="1315" width="6.7109375" style="3" customWidth="1"/>
    <col min="1316" max="1536" width="9.140625" style="3"/>
    <col min="1537" max="1537" width="52.28515625" style="3" customWidth="1"/>
    <col min="1538" max="1538" width="9.140625" style="3"/>
    <col min="1539" max="1539" width="11.28515625" style="3" customWidth="1"/>
    <col min="1540" max="1564" width="9.140625" style="3"/>
    <col min="1565" max="1565" width="10.28515625" style="3" customWidth="1"/>
    <col min="1566" max="1566" width="9.140625" style="3"/>
    <col min="1567" max="1567" width="5.85546875" style="3" customWidth="1"/>
    <col min="1568" max="1568" width="6.5703125" style="3" customWidth="1"/>
    <col min="1569" max="1569" width="7.140625" style="3" customWidth="1"/>
    <col min="1570" max="1570" width="7.28515625" style="3" customWidth="1"/>
    <col min="1571" max="1571" width="6.7109375" style="3" customWidth="1"/>
    <col min="1572" max="1792" width="9.140625" style="3"/>
    <col min="1793" max="1793" width="52.28515625" style="3" customWidth="1"/>
    <col min="1794" max="1794" width="9.140625" style="3"/>
    <col min="1795" max="1795" width="11.28515625" style="3" customWidth="1"/>
    <col min="1796" max="1820" width="9.140625" style="3"/>
    <col min="1821" max="1821" width="10.28515625" style="3" customWidth="1"/>
    <col min="1822" max="1822" width="9.140625" style="3"/>
    <col min="1823" max="1823" width="5.85546875" style="3" customWidth="1"/>
    <col min="1824" max="1824" width="6.5703125" style="3" customWidth="1"/>
    <col min="1825" max="1825" width="7.140625" style="3" customWidth="1"/>
    <col min="1826" max="1826" width="7.28515625" style="3" customWidth="1"/>
    <col min="1827" max="1827" width="6.7109375" style="3" customWidth="1"/>
    <col min="1828" max="2048" width="9.140625" style="3"/>
    <col min="2049" max="2049" width="52.28515625" style="3" customWidth="1"/>
    <col min="2050" max="2050" width="9.140625" style="3"/>
    <col min="2051" max="2051" width="11.28515625" style="3" customWidth="1"/>
    <col min="2052" max="2076" width="9.140625" style="3"/>
    <col min="2077" max="2077" width="10.28515625" style="3" customWidth="1"/>
    <col min="2078" max="2078" width="9.140625" style="3"/>
    <col min="2079" max="2079" width="5.85546875" style="3" customWidth="1"/>
    <col min="2080" max="2080" width="6.5703125" style="3" customWidth="1"/>
    <col min="2081" max="2081" width="7.140625" style="3" customWidth="1"/>
    <col min="2082" max="2082" width="7.28515625" style="3" customWidth="1"/>
    <col min="2083" max="2083" width="6.7109375" style="3" customWidth="1"/>
    <col min="2084" max="2304" width="9.140625" style="3"/>
    <col min="2305" max="2305" width="52.28515625" style="3" customWidth="1"/>
    <col min="2306" max="2306" width="9.140625" style="3"/>
    <col min="2307" max="2307" width="11.28515625" style="3" customWidth="1"/>
    <col min="2308" max="2332" width="9.140625" style="3"/>
    <col min="2333" max="2333" width="10.28515625" style="3" customWidth="1"/>
    <col min="2334" max="2334" width="9.140625" style="3"/>
    <col min="2335" max="2335" width="5.85546875" style="3" customWidth="1"/>
    <col min="2336" max="2336" width="6.5703125" style="3" customWidth="1"/>
    <col min="2337" max="2337" width="7.140625" style="3" customWidth="1"/>
    <col min="2338" max="2338" width="7.28515625" style="3" customWidth="1"/>
    <col min="2339" max="2339" width="6.7109375" style="3" customWidth="1"/>
    <col min="2340" max="2560" width="9.140625" style="3"/>
    <col min="2561" max="2561" width="52.28515625" style="3" customWidth="1"/>
    <col min="2562" max="2562" width="9.140625" style="3"/>
    <col min="2563" max="2563" width="11.28515625" style="3" customWidth="1"/>
    <col min="2564" max="2588" width="9.140625" style="3"/>
    <col min="2589" max="2589" width="10.28515625" style="3" customWidth="1"/>
    <col min="2590" max="2590" width="9.140625" style="3"/>
    <col min="2591" max="2591" width="5.85546875" style="3" customWidth="1"/>
    <col min="2592" max="2592" width="6.5703125" style="3" customWidth="1"/>
    <col min="2593" max="2593" width="7.140625" style="3" customWidth="1"/>
    <col min="2594" max="2594" width="7.28515625" style="3" customWidth="1"/>
    <col min="2595" max="2595" width="6.7109375" style="3" customWidth="1"/>
    <col min="2596" max="2816" width="9.140625" style="3"/>
    <col min="2817" max="2817" width="52.28515625" style="3" customWidth="1"/>
    <col min="2818" max="2818" width="9.140625" style="3"/>
    <col min="2819" max="2819" width="11.28515625" style="3" customWidth="1"/>
    <col min="2820" max="2844" width="9.140625" style="3"/>
    <col min="2845" max="2845" width="10.28515625" style="3" customWidth="1"/>
    <col min="2846" max="2846" width="9.140625" style="3"/>
    <col min="2847" max="2847" width="5.85546875" style="3" customWidth="1"/>
    <col min="2848" max="2848" width="6.5703125" style="3" customWidth="1"/>
    <col min="2849" max="2849" width="7.140625" style="3" customWidth="1"/>
    <col min="2850" max="2850" width="7.28515625" style="3" customWidth="1"/>
    <col min="2851" max="2851" width="6.7109375" style="3" customWidth="1"/>
    <col min="2852" max="3072" width="9.140625" style="3"/>
    <col min="3073" max="3073" width="52.28515625" style="3" customWidth="1"/>
    <col min="3074" max="3074" width="9.140625" style="3"/>
    <col min="3075" max="3075" width="11.28515625" style="3" customWidth="1"/>
    <col min="3076" max="3100" width="9.140625" style="3"/>
    <col min="3101" max="3101" width="10.28515625" style="3" customWidth="1"/>
    <col min="3102" max="3102" width="9.140625" style="3"/>
    <col min="3103" max="3103" width="5.85546875" style="3" customWidth="1"/>
    <col min="3104" max="3104" width="6.5703125" style="3" customWidth="1"/>
    <col min="3105" max="3105" width="7.140625" style="3" customWidth="1"/>
    <col min="3106" max="3106" width="7.28515625" style="3" customWidth="1"/>
    <col min="3107" max="3107" width="6.7109375" style="3" customWidth="1"/>
    <col min="3108" max="3328" width="9.140625" style="3"/>
    <col min="3329" max="3329" width="52.28515625" style="3" customWidth="1"/>
    <col min="3330" max="3330" width="9.140625" style="3"/>
    <col min="3331" max="3331" width="11.28515625" style="3" customWidth="1"/>
    <col min="3332" max="3356" width="9.140625" style="3"/>
    <col min="3357" max="3357" width="10.28515625" style="3" customWidth="1"/>
    <col min="3358" max="3358" width="9.140625" style="3"/>
    <col min="3359" max="3359" width="5.85546875" style="3" customWidth="1"/>
    <col min="3360" max="3360" width="6.5703125" style="3" customWidth="1"/>
    <col min="3361" max="3361" width="7.140625" style="3" customWidth="1"/>
    <col min="3362" max="3362" width="7.28515625" style="3" customWidth="1"/>
    <col min="3363" max="3363" width="6.7109375" style="3" customWidth="1"/>
    <col min="3364" max="3584" width="9.140625" style="3"/>
    <col min="3585" max="3585" width="52.28515625" style="3" customWidth="1"/>
    <col min="3586" max="3586" width="9.140625" style="3"/>
    <col min="3587" max="3587" width="11.28515625" style="3" customWidth="1"/>
    <col min="3588" max="3612" width="9.140625" style="3"/>
    <col min="3613" max="3613" width="10.28515625" style="3" customWidth="1"/>
    <col min="3614" max="3614" width="9.140625" style="3"/>
    <col min="3615" max="3615" width="5.85546875" style="3" customWidth="1"/>
    <col min="3616" max="3616" width="6.5703125" style="3" customWidth="1"/>
    <col min="3617" max="3617" width="7.140625" style="3" customWidth="1"/>
    <col min="3618" max="3618" width="7.28515625" style="3" customWidth="1"/>
    <col min="3619" max="3619" width="6.7109375" style="3" customWidth="1"/>
    <col min="3620" max="3840" width="9.140625" style="3"/>
    <col min="3841" max="3841" width="52.28515625" style="3" customWidth="1"/>
    <col min="3842" max="3842" width="9.140625" style="3"/>
    <col min="3843" max="3843" width="11.28515625" style="3" customWidth="1"/>
    <col min="3844" max="3868" width="9.140625" style="3"/>
    <col min="3869" max="3869" width="10.28515625" style="3" customWidth="1"/>
    <col min="3870" max="3870" width="9.140625" style="3"/>
    <col min="3871" max="3871" width="5.85546875" style="3" customWidth="1"/>
    <col min="3872" max="3872" width="6.5703125" style="3" customWidth="1"/>
    <col min="3873" max="3873" width="7.140625" style="3" customWidth="1"/>
    <col min="3874" max="3874" width="7.28515625" style="3" customWidth="1"/>
    <col min="3875" max="3875" width="6.7109375" style="3" customWidth="1"/>
    <col min="3876" max="4096" width="9.140625" style="3"/>
    <col min="4097" max="4097" width="52.28515625" style="3" customWidth="1"/>
    <col min="4098" max="4098" width="9.140625" style="3"/>
    <col min="4099" max="4099" width="11.28515625" style="3" customWidth="1"/>
    <col min="4100" max="4124" width="9.140625" style="3"/>
    <col min="4125" max="4125" width="10.28515625" style="3" customWidth="1"/>
    <col min="4126" max="4126" width="9.140625" style="3"/>
    <col min="4127" max="4127" width="5.85546875" style="3" customWidth="1"/>
    <col min="4128" max="4128" width="6.5703125" style="3" customWidth="1"/>
    <col min="4129" max="4129" width="7.140625" style="3" customWidth="1"/>
    <col min="4130" max="4130" width="7.28515625" style="3" customWidth="1"/>
    <col min="4131" max="4131" width="6.7109375" style="3" customWidth="1"/>
    <col min="4132" max="4352" width="9.140625" style="3"/>
    <col min="4353" max="4353" width="52.28515625" style="3" customWidth="1"/>
    <col min="4354" max="4354" width="9.140625" style="3"/>
    <col min="4355" max="4355" width="11.28515625" style="3" customWidth="1"/>
    <col min="4356" max="4380" width="9.140625" style="3"/>
    <col min="4381" max="4381" width="10.28515625" style="3" customWidth="1"/>
    <col min="4382" max="4382" width="9.140625" style="3"/>
    <col min="4383" max="4383" width="5.85546875" style="3" customWidth="1"/>
    <col min="4384" max="4384" width="6.5703125" style="3" customWidth="1"/>
    <col min="4385" max="4385" width="7.140625" style="3" customWidth="1"/>
    <col min="4386" max="4386" width="7.28515625" style="3" customWidth="1"/>
    <col min="4387" max="4387" width="6.7109375" style="3" customWidth="1"/>
    <col min="4388" max="4608" width="9.140625" style="3"/>
    <col min="4609" max="4609" width="52.28515625" style="3" customWidth="1"/>
    <col min="4610" max="4610" width="9.140625" style="3"/>
    <col min="4611" max="4611" width="11.28515625" style="3" customWidth="1"/>
    <col min="4612" max="4636" width="9.140625" style="3"/>
    <col min="4637" max="4637" width="10.28515625" style="3" customWidth="1"/>
    <col min="4638" max="4638" width="9.140625" style="3"/>
    <col min="4639" max="4639" width="5.85546875" style="3" customWidth="1"/>
    <col min="4640" max="4640" width="6.5703125" style="3" customWidth="1"/>
    <col min="4641" max="4641" width="7.140625" style="3" customWidth="1"/>
    <col min="4642" max="4642" width="7.28515625" style="3" customWidth="1"/>
    <col min="4643" max="4643" width="6.7109375" style="3" customWidth="1"/>
    <col min="4644" max="4864" width="9.140625" style="3"/>
    <col min="4865" max="4865" width="52.28515625" style="3" customWidth="1"/>
    <col min="4866" max="4866" width="9.140625" style="3"/>
    <col min="4867" max="4867" width="11.28515625" style="3" customWidth="1"/>
    <col min="4868" max="4892" width="9.140625" style="3"/>
    <col min="4893" max="4893" width="10.28515625" style="3" customWidth="1"/>
    <col min="4894" max="4894" width="9.140625" style="3"/>
    <col min="4895" max="4895" width="5.85546875" style="3" customWidth="1"/>
    <col min="4896" max="4896" width="6.5703125" style="3" customWidth="1"/>
    <col min="4897" max="4897" width="7.140625" style="3" customWidth="1"/>
    <col min="4898" max="4898" width="7.28515625" style="3" customWidth="1"/>
    <col min="4899" max="4899" width="6.7109375" style="3" customWidth="1"/>
    <col min="4900" max="5120" width="9.140625" style="3"/>
    <col min="5121" max="5121" width="52.28515625" style="3" customWidth="1"/>
    <col min="5122" max="5122" width="9.140625" style="3"/>
    <col min="5123" max="5123" width="11.28515625" style="3" customWidth="1"/>
    <col min="5124" max="5148" width="9.140625" style="3"/>
    <col min="5149" max="5149" width="10.28515625" style="3" customWidth="1"/>
    <col min="5150" max="5150" width="9.140625" style="3"/>
    <col min="5151" max="5151" width="5.85546875" style="3" customWidth="1"/>
    <col min="5152" max="5152" width="6.5703125" style="3" customWidth="1"/>
    <col min="5153" max="5153" width="7.140625" style="3" customWidth="1"/>
    <col min="5154" max="5154" width="7.28515625" style="3" customWidth="1"/>
    <col min="5155" max="5155" width="6.7109375" style="3" customWidth="1"/>
    <col min="5156" max="5376" width="9.140625" style="3"/>
    <col min="5377" max="5377" width="52.28515625" style="3" customWidth="1"/>
    <col min="5378" max="5378" width="9.140625" style="3"/>
    <col min="5379" max="5379" width="11.28515625" style="3" customWidth="1"/>
    <col min="5380" max="5404" width="9.140625" style="3"/>
    <col min="5405" max="5405" width="10.28515625" style="3" customWidth="1"/>
    <col min="5406" max="5406" width="9.140625" style="3"/>
    <col min="5407" max="5407" width="5.85546875" style="3" customWidth="1"/>
    <col min="5408" max="5408" width="6.5703125" style="3" customWidth="1"/>
    <col min="5409" max="5409" width="7.140625" style="3" customWidth="1"/>
    <col min="5410" max="5410" width="7.28515625" style="3" customWidth="1"/>
    <col min="5411" max="5411" width="6.7109375" style="3" customWidth="1"/>
    <col min="5412" max="5632" width="9.140625" style="3"/>
    <col min="5633" max="5633" width="52.28515625" style="3" customWidth="1"/>
    <col min="5634" max="5634" width="9.140625" style="3"/>
    <col min="5635" max="5635" width="11.28515625" style="3" customWidth="1"/>
    <col min="5636" max="5660" width="9.140625" style="3"/>
    <col min="5661" max="5661" width="10.28515625" style="3" customWidth="1"/>
    <col min="5662" max="5662" width="9.140625" style="3"/>
    <col min="5663" max="5663" width="5.85546875" style="3" customWidth="1"/>
    <col min="5664" max="5664" width="6.5703125" style="3" customWidth="1"/>
    <col min="5665" max="5665" width="7.140625" style="3" customWidth="1"/>
    <col min="5666" max="5666" width="7.28515625" style="3" customWidth="1"/>
    <col min="5667" max="5667" width="6.7109375" style="3" customWidth="1"/>
    <col min="5668" max="5888" width="9.140625" style="3"/>
    <col min="5889" max="5889" width="52.28515625" style="3" customWidth="1"/>
    <col min="5890" max="5890" width="9.140625" style="3"/>
    <col min="5891" max="5891" width="11.28515625" style="3" customWidth="1"/>
    <col min="5892" max="5916" width="9.140625" style="3"/>
    <col min="5917" max="5917" width="10.28515625" style="3" customWidth="1"/>
    <col min="5918" max="5918" width="9.140625" style="3"/>
    <col min="5919" max="5919" width="5.85546875" style="3" customWidth="1"/>
    <col min="5920" max="5920" width="6.5703125" style="3" customWidth="1"/>
    <col min="5921" max="5921" width="7.140625" style="3" customWidth="1"/>
    <col min="5922" max="5922" width="7.28515625" style="3" customWidth="1"/>
    <col min="5923" max="5923" width="6.7109375" style="3" customWidth="1"/>
    <col min="5924" max="6144" width="9.140625" style="3"/>
    <col min="6145" max="6145" width="52.28515625" style="3" customWidth="1"/>
    <col min="6146" max="6146" width="9.140625" style="3"/>
    <col min="6147" max="6147" width="11.28515625" style="3" customWidth="1"/>
    <col min="6148" max="6172" width="9.140625" style="3"/>
    <col min="6173" max="6173" width="10.28515625" style="3" customWidth="1"/>
    <col min="6174" max="6174" width="9.140625" style="3"/>
    <col min="6175" max="6175" width="5.85546875" style="3" customWidth="1"/>
    <col min="6176" max="6176" width="6.5703125" style="3" customWidth="1"/>
    <col min="6177" max="6177" width="7.140625" style="3" customWidth="1"/>
    <col min="6178" max="6178" width="7.28515625" style="3" customWidth="1"/>
    <col min="6179" max="6179" width="6.7109375" style="3" customWidth="1"/>
    <col min="6180" max="6400" width="9.140625" style="3"/>
    <col min="6401" max="6401" width="52.28515625" style="3" customWidth="1"/>
    <col min="6402" max="6402" width="9.140625" style="3"/>
    <col min="6403" max="6403" width="11.28515625" style="3" customWidth="1"/>
    <col min="6404" max="6428" width="9.140625" style="3"/>
    <col min="6429" max="6429" width="10.28515625" style="3" customWidth="1"/>
    <col min="6430" max="6430" width="9.140625" style="3"/>
    <col min="6431" max="6431" width="5.85546875" style="3" customWidth="1"/>
    <col min="6432" max="6432" width="6.5703125" style="3" customWidth="1"/>
    <col min="6433" max="6433" width="7.140625" style="3" customWidth="1"/>
    <col min="6434" max="6434" width="7.28515625" style="3" customWidth="1"/>
    <col min="6435" max="6435" width="6.7109375" style="3" customWidth="1"/>
    <col min="6436" max="6656" width="9.140625" style="3"/>
    <col min="6657" max="6657" width="52.28515625" style="3" customWidth="1"/>
    <col min="6658" max="6658" width="9.140625" style="3"/>
    <col min="6659" max="6659" width="11.28515625" style="3" customWidth="1"/>
    <col min="6660" max="6684" width="9.140625" style="3"/>
    <col min="6685" max="6685" width="10.28515625" style="3" customWidth="1"/>
    <col min="6686" max="6686" width="9.140625" style="3"/>
    <col min="6687" max="6687" width="5.85546875" style="3" customWidth="1"/>
    <col min="6688" max="6688" width="6.5703125" style="3" customWidth="1"/>
    <col min="6689" max="6689" width="7.140625" style="3" customWidth="1"/>
    <col min="6690" max="6690" width="7.28515625" style="3" customWidth="1"/>
    <col min="6691" max="6691" width="6.7109375" style="3" customWidth="1"/>
    <col min="6692" max="6912" width="9.140625" style="3"/>
    <col min="6913" max="6913" width="52.28515625" style="3" customWidth="1"/>
    <col min="6914" max="6914" width="9.140625" style="3"/>
    <col min="6915" max="6915" width="11.28515625" style="3" customWidth="1"/>
    <col min="6916" max="6940" width="9.140625" style="3"/>
    <col min="6941" max="6941" width="10.28515625" style="3" customWidth="1"/>
    <col min="6942" max="6942" width="9.140625" style="3"/>
    <col min="6943" max="6943" width="5.85546875" style="3" customWidth="1"/>
    <col min="6944" max="6944" width="6.5703125" style="3" customWidth="1"/>
    <col min="6945" max="6945" width="7.140625" style="3" customWidth="1"/>
    <col min="6946" max="6946" width="7.28515625" style="3" customWidth="1"/>
    <col min="6947" max="6947" width="6.7109375" style="3" customWidth="1"/>
    <col min="6948" max="7168" width="9.140625" style="3"/>
    <col min="7169" max="7169" width="52.28515625" style="3" customWidth="1"/>
    <col min="7170" max="7170" width="9.140625" style="3"/>
    <col min="7171" max="7171" width="11.28515625" style="3" customWidth="1"/>
    <col min="7172" max="7196" width="9.140625" style="3"/>
    <col min="7197" max="7197" width="10.28515625" style="3" customWidth="1"/>
    <col min="7198" max="7198" width="9.140625" style="3"/>
    <col min="7199" max="7199" width="5.85546875" style="3" customWidth="1"/>
    <col min="7200" max="7200" width="6.5703125" style="3" customWidth="1"/>
    <col min="7201" max="7201" width="7.140625" style="3" customWidth="1"/>
    <col min="7202" max="7202" width="7.28515625" style="3" customWidth="1"/>
    <col min="7203" max="7203" width="6.7109375" style="3" customWidth="1"/>
    <col min="7204" max="7424" width="9.140625" style="3"/>
    <col min="7425" max="7425" width="52.28515625" style="3" customWidth="1"/>
    <col min="7426" max="7426" width="9.140625" style="3"/>
    <col min="7427" max="7427" width="11.28515625" style="3" customWidth="1"/>
    <col min="7428" max="7452" width="9.140625" style="3"/>
    <col min="7453" max="7453" width="10.28515625" style="3" customWidth="1"/>
    <col min="7454" max="7454" width="9.140625" style="3"/>
    <col min="7455" max="7455" width="5.85546875" style="3" customWidth="1"/>
    <col min="7456" max="7456" width="6.5703125" style="3" customWidth="1"/>
    <col min="7457" max="7457" width="7.140625" style="3" customWidth="1"/>
    <col min="7458" max="7458" width="7.28515625" style="3" customWidth="1"/>
    <col min="7459" max="7459" width="6.7109375" style="3" customWidth="1"/>
    <col min="7460" max="7680" width="9.140625" style="3"/>
    <col min="7681" max="7681" width="52.28515625" style="3" customWidth="1"/>
    <col min="7682" max="7682" width="9.140625" style="3"/>
    <col min="7683" max="7683" width="11.28515625" style="3" customWidth="1"/>
    <col min="7684" max="7708" width="9.140625" style="3"/>
    <col min="7709" max="7709" width="10.28515625" style="3" customWidth="1"/>
    <col min="7710" max="7710" width="9.140625" style="3"/>
    <col min="7711" max="7711" width="5.85546875" style="3" customWidth="1"/>
    <col min="7712" max="7712" width="6.5703125" style="3" customWidth="1"/>
    <col min="7713" max="7713" width="7.140625" style="3" customWidth="1"/>
    <col min="7714" max="7714" width="7.28515625" style="3" customWidth="1"/>
    <col min="7715" max="7715" width="6.7109375" style="3" customWidth="1"/>
    <col min="7716" max="7936" width="9.140625" style="3"/>
    <col min="7937" max="7937" width="52.28515625" style="3" customWidth="1"/>
    <col min="7938" max="7938" width="9.140625" style="3"/>
    <col min="7939" max="7939" width="11.28515625" style="3" customWidth="1"/>
    <col min="7940" max="7964" width="9.140625" style="3"/>
    <col min="7965" max="7965" width="10.28515625" style="3" customWidth="1"/>
    <col min="7966" max="7966" width="9.140625" style="3"/>
    <col min="7967" max="7967" width="5.85546875" style="3" customWidth="1"/>
    <col min="7968" max="7968" width="6.5703125" style="3" customWidth="1"/>
    <col min="7969" max="7969" width="7.140625" style="3" customWidth="1"/>
    <col min="7970" max="7970" width="7.28515625" style="3" customWidth="1"/>
    <col min="7971" max="7971" width="6.7109375" style="3" customWidth="1"/>
    <col min="7972" max="8192" width="9.140625" style="3"/>
    <col min="8193" max="8193" width="52.28515625" style="3" customWidth="1"/>
    <col min="8194" max="8194" width="9.140625" style="3"/>
    <col min="8195" max="8195" width="11.28515625" style="3" customWidth="1"/>
    <col min="8196" max="8220" width="9.140625" style="3"/>
    <col min="8221" max="8221" width="10.28515625" style="3" customWidth="1"/>
    <col min="8222" max="8222" width="9.140625" style="3"/>
    <col min="8223" max="8223" width="5.85546875" style="3" customWidth="1"/>
    <col min="8224" max="8224" width="6.5703125" style="3" customWidth="1"/>
    <col min="8225" max="8225" width="7.140625" style="3" customWidth="1"/>
    <col min="8226" max="8226" width="7.28515625" style="3" customWidth="1"/>
    <col min="8227" max="8227" width="6.7109375" style="3" customWidth="1"/>
    <col min="8228" max="8448" width="9.140625" style="3"/>
    <col min="8449" max="8449" width="52.28515625" style="3" customWidth="1"/>
    <col min="8450" max="8450" width="9.140625" style="3"/>
    <col min="8451" max="8451" width="11.28515625" style="3" customWidth="1"/>
    <col min="8452" max="8476" width="9.140625" style="3"/>
    <col min="8477" max="8477" width="10.28515625" style="3" customWidth="1"/>
    <col min="8478" max="8478" width="9.140625" style="3"/>
    <col min="8479" max="8479" width="5.85546875" style="3" customWidth="1"/>
    <col min="8480" max="8480" width="6.5703125" style="3" customWidth="1"/>
    <col min="8481" max="8481" width="7.140625" style="3" customWidth="1"/>
    <col min="8482" max="8482" width="7.28515625" style="3" customWidth="1"/>
    <col min="8483" max="8483" width="6.7109375" style="3" customWidth="1"/>
    <col min="8484" max="8704" width="9.140625" style="3"/>
    <col min="8705" max="8705" width="52.28515625" style="3" customWidth="1"/>
    <col min="8706" max="8706" width="9.140625" style="3"/>
    <col min="8707" max="8707" width="11.28515625" style="3" customWidth="1"/>
    <col min="8708" max="8732" width="9.140625" style="3"/>
    <col min="8733" max="8733" width="10.28515625" style="3" customWidth="1"/>
    <col min="8734" max="8734" width="9.140625" style="3"/>
    <col min="8735" max="8735" width="5.85546875" style="3" customWidth="1"/>
    <col min="8736" max="8736" width="6.5703125" style="3" customWidth="1"/>
    <col min="8737" max="8737" width="7.140625" style="3" customWidth="1"/>
    <col min="8738" max="8738" width="7.28515625" style="3" customWidth="1"/>
    <col min="8739" max="8739" width="6.7109375" style="3" customWidth="1"/>
    <col min="8740" max="8960" width="9.140625" style="3"/>
    <col min="8961" max="8961" width="52.28515625" style="3" customWidth="1"/>
    <col min="8962" max="8962" width="9.140625" style="3"/>
    <col min="8963" max="8963" width="11.28515625" style="3" customWidth="1"/>
    <col min="8964" max="8988" width="9.140625" style="3"/>
    <col min="8989" max="8989" width="10.28515625" style="3" customWidth="1"/>
    <col min="8990" max="8990" width="9.140625" style="3"/>
    <col min="8991" max="8991" width="5.85546875" style="3" customWidth="1"/>
    <col min="8992" max="8992" width="6.5703125" style="3" customWidth="1"/>
    <col min="8993" max="8993" width="7.140625" style="3" customWidth="1"/>
    <col min="8994" max="8994" width="7.28515625" style="3" customWidth="1"/>
    <col min="8995" max="8995" width="6.7109375" style="3" customWidth="1"/>
    <col min="8996" max="9216" width="9.140625" style="3"/>
    <col min="9217" max="9217" width="52.28515625" style="3" customWidth="1"/>
    <col min="9218" max="9218" width="9.140625" style="3"/>
    <col min="9219" max="9219" width="11.28515625" style="3" customWidth="1"/>
    <col min="9220" max="9244" width="9.140625" style="3"/>
    <col min="9245" max="9245" width="10.28515625" style="3" customWidth="1"/>
    <col min="9246" max="9246" width="9.140625" style="3"/>
    <col min="9247" max="9247" width="5.85546875" style="3" customWidth="1"/>
    <col min="9248" max="9248" width="6.5703125" style="3" customWidth="1"/>
    <col min="9249" max="9249" width="7.140625" style="3" customWidth="1"/>
    <col min="9250" max="9250" width="7.28515625" style="3" customWidth="1"/>
    <col min="9251" max="9251" width="6.7109375" style="3" customWidth="1"/>
    <col min="9252" max="9472" width="9.140625" style="3"/>
    <col min="9473" max="9473" width="52.28515625" style="3" customWidth="1"/>
    <col min="9474" max="9474" width="9.140625" style="3"/>
    <col min="9475" max="9475" width="11.28515625" style="3" customWidth="1"/>
    <col min="9476" max="9500" width="9.140625" style="3"/>
    <col min="9501" max="9501" width="10.28515625" style="3" customWidth="1"/>
    <col min="9502" max="9502" width="9.140625" style="3"/>
    <col min="9503" max="9503" width="5.85546875" style="3" customWidth="1"/>
    <col min="9504" max="9504" width="6.5703125" style="3" customWidth="1"/>
    <col min="9505" max="9505" width="7.140625" style="3" customWidth="1"/>
    <col min="9506" max="9506" width="7.28515625" style="3" customWidth="1"/>
    <col min="9507" max="9507" width="6.7109375" style="3" customWidth="1"/>
    <col min="9508" max="9728" width="9.140625" style="3"/>
    <col min="9729" max="9729" width="52.28515625" style="3" customWidth="1"/>
    <col min="9730" max="9730" width="9.140625" style="3"/>
    <col min="9731" max="9731" width="11.28515625" style="3" customWidth="1"/>
    <col min="9732" max="9756" width="9.140625" style="3"/>
    <col min="9757" max="9757" width="10.28515625" style="3" customWidth="1"/>
    <col min="9758" max="9758" width="9.140625" style="3"/>
    <col min="9759" max="9759" width="5.85546875" style="3" customWidth="1"/>
    <col min="9760" max="9760" width="6.5703125" style="3" customWidth="1"/>
    <col min="9761" max="9761" width="7.140625" style="3" customWidth="1"/>
    <col min="9762" max="9762" width="7.28515625" style="3" customWidth="1"/>
    <col min="9763" max="9763" width="6.7109375" style="3" customWidth="1"/>
    <col min="9764" max="9984" width="9.140625" style="3"/>
    <col min="9985" max="9985" width="52.28515625" style="3" customWidth="1"/>
    <col min="9986" max="9986" width="9.140625" style="3"/>
    <col min="9987" max="9987" width="11.28515625" style="3" customWidth="1"/>
    <col min="9988" max="10012" width="9.140625" style="3"/>
    <col min="10013" max="10013" width="10.28515625" style="3" customWidth="1"/>
    <col min="10014" max="10014" width="9.140625" style="3"/>
    <col min="10015" max="10015" width="5.85546875" style="3" customWidth="1"/>
    <col min="10016" max="10016" width="6.5703125" style="3" customWidth="1"/>
    <col min="10017" max="10017" width="7.140625" style="3" customWidth="1"/>
    <col min="10018" max="10018" width="7.28515625" style="3" customWidth="1"/>
    <col min="10019" max="10019" width="6.7109375" style="3" customWidth="1"/>
    <col min="10020" max="10240" width="9.140625" style="3"/>
    <col min="10241" max="10241" width="52.28515625" style="3" customWidth="1"/>
    <col min="10242" max="10242" width="9.140625" style="3"/>
    <col min="10243" max="10243" width="11.28515625" style="3" customWidth="1"/>
    <col min="10244" max="10268" width="9.140625" style="3"/>
    <col min="10269" max="10269" width="10.28515625" style="3" customWidth="1"/>
    <col min="10270" max="10270" width="9.140625" style="3"/>
    <col min="10271" max="10271" width="5.85546875" style="3" customWidth="1"/>
    <col min="10272" max="10272" width="6.5703125" style="3" customWidth="1"/>
    <col min="10273" max="10273" width="7.140625" style="3" customWidth="1"/>
    <col min="10274" max="10274" width="7.28515625" style="3" customWidth="1"/>
    <col min="10275" max="10275" width="6.7109375" style="3" customWidth="1"/>
    <col min="10276" max="10496" width="9.140625" style="3"/>
    <col min="10497" max="10497" width="52.28515625" style="3" customWidth="1"/>
    <col min="10498" max="10498" width="9.140625" style="3"/>
    <col min="10499" max="10499" width="11.28515625" style="3" customWidth="1"/>
    <col min="10500" max="10524" width="9.140625" style="3"/>
    <col min="10525" max="10525" width="10.28515625" style="3" customWidth="1"/>
    <col min="10526" max="10526" width="9.140625" style="3"/>
    <col min="10527" max="10527" width="5.85546875" style="3" customWidth="1"/>
    <col min="10528" max="10528" width="6.5703125" style="3" customWidth="1"/>
    <col min="10529" max="10529" width="7.140625" style="3" customWidth="1"/>
    <col min="10530" max="10530" width="7.28515625" style="3" customWidth="1"/>
    <col min="10531" max="10531" width="6.7109375" style="3" customWidth="1"/>
    <col min="10532" max="10752" width="9.140625" style="3"/>
    <col min="10753" max="10753" width="52.28515625" style="3" customWidth="1"/>
    <col min="10754" max="10754" width="9.140625" style="3"/>
    <col min="10755" max="10755" width="11.28515625" style="3" customWidth="1"/>
    <col min="10756" max="10780" width="9.140625" style="3"/>
    <col min="10781" max="10781" width="10.28515625" style="3" customWidth="1"/>
    <col min="10782" max="10782" width="9.140625" style="3"/>
    <col min="10783" max="10783" width="5.85546875" style="3" customWidth="1"/>
    <col min="10784" max="10784" width="6.5703125" style="3" customWidth="1"/>
    <col min="10785" max="10785" width="7.140625" style="3" customWidth="1"/>
    <col min="10786" max="10786" width="7.28515625" style="3" customWidth="1"/>
    <col min="10787" max="10787" width="6.7109375" style="3" customWidth="1"/>
    <col min="10788" max="11008" width="9.140625" style="3"/>
    <col min="11009" max="11009" width="52.28515625" style="3" customWidth="1"/>
    <col min="11010" max="11010" width="9.140625" style="3"/>
    <col min="11011" max="11011" width="11.28515625" style="3" customWidth="1"/>
    <col min="11012" max="11036" width="9.140625" style="3"/>
    <col min="11037" max="11037" width="10.28515625" style="3" customWidth="1"/>
    <col min="11038" max="11038" width="9.140625" style="3"/>
    <col min="11039" max="11039" width="5.85546875" style="3" customWidth="1"/>
    <col min="11040" max="11040" width="6.5703125" style="3" customWidth="1"/>
    <col min="11041" max="11041" width="7.140625" style="3" customWidth="1"/>
    <col min="11042" max="11042" width="7.28515625" style="3" customWidth="1"/>
    <col min="11043" max="11043" width="6.7109375" style="3" customWidth="1"/>
    <col min="11044" max="11264" width="9.140625" style="3"/>
    <col min="11265" max="11265" width="52.28515625" style="3" customWidth="1"/>
    <col min="11266" max="11266" width="9.140625" style="3"/>
    <col min="11267" max="11267" width="11.28515625" style="3" customWidth="1"/>
    <col min="11268" max="11292" width="9.140625" style="3"/>
    <col min="11293" max="11293" width="10.28515625" style="3" customWidth="1"/>
    <col min="11294" max="11294" width="9.140625" style="3"/>
    <col min="11295" max="11295" width="5.85546875" style="3" customWidth="1"/>
    <col min="11296" max="11296" width="6.5703125" style="3" customWidth="1"/>
    <col min="11297" max="11297" width="7.140625" style="3" customWidth="1"/>
    <col min="11298" max="11298" width="7.28515625" style="3" customWidth="1"/>
    <col min="11299" max="11299" width="6.7109375" style="3" customWidth="1"/>
    <col min="11300" max="11520" width="9.140625" style="3"/>
    <col min="11521" max="11521" width="52.28515625" style="3" customWidth="1"/>
    <col min="11522" max="11522" width="9.140625" style="3"/>
    <col min="11523" max="11523" width="11.28515625" style="3" customWidth="1"/>
    <col min="11524" max="11548" width="9.140625" style="3"/>
    <col min="11549" max="11549" width="10.28515625" style="3" customWidth="1"/>
    <col min="11550" max="11550" width="9.140625" style="3"/>
    <col min="11551" max="11551" width="5.85546875" style="3" customWidth="1"/>
    <col min="11552" max="11552" width="6.5703125" style="3" customWidth="1"/>
    <col min="11553" max="11553" width="7.140625" style="3" customWidth="1"/>
    <col min="11554" max="11554" width="7.28515625" style="3" customWidth="1"/>
    <col min="11555" max="11555" width="6.7109375" style="3" customWidth="1"/>
    <col min="11556" max="11776" width="9.140625" style="3"/>
    <col min="11777" max="11777" width="52.28515625" style="3" customWidth="1"/>
    <col min="11778" max="11778" width="9.140625" style="3"/>
    <col min="11779" max="11779" width="11.28515625" style="3" customWidth="1"/>
    <col min="11780" max="11804" width="9.140625" style="3"/>
    <col min="11805" max="11805" width="10.28515625" style="3" customWidth="1"/>
    <col min="11806" max="11806" width="9.140625" style="3"/>
    <col min="11807" max="11807" width="5.85546875" style="3" customWidth="1"/>
    <col min="11808" max="11808" width="6.5703125" style="3" customWidth="1"/>
    <col min="11809" max="11809" width="7.140625" style="3" customWidth="1"/>
    <col min="11810" max="11810" width="7.28515625" style="3" customWidth="1"/>
    <col min="11811" max="11811" width="6.7109375" style="3" customWidth="1"/>
    <col min="11812" max="12032" width="9.140625" style="3"/>
    <col min="12033" max="12033" width="52.28515625" style="3" customWidth="1"/>
    <col min="12034" max="12034" width="9.140625" style="3"/>
    <col min="12035" max="12035" width="11.28515625" style="3" customWidth="1"/>
    <col min="12036" max="12060" width="9.140625" style="3"/>
    <col min="12061" max="12061" width="10.28515625" style="3" customWidth="1"/>
    <col min="12062" max="12062" width="9.140625" style="3"/>
    <col min="12063" max="12063" width="5.85546875" style="3" customWidth="1"/>
    <col min="12064" max="12064" width="6.5703125" style="3" customWidth="1"/>
    <col min="12065" max="12065" width="7.140625" style="3" customWidth="1"/>
    <col min="12066" max="12066" width="7.28515625" style="3" customWidth="1"/>
    <col min="12067" max="12067" width="6.7109375" style="3" customWidth="1"/>
    <col min="12068" max="12288" width="9.140625" style="3"/>
    <col min="12289" max="12289" width="52.28515625" style="3" customWidth="1"/>
    <col min="12290" max="12290" width="9.140625" style="3"/>
    <col min="12291" max="12291" width="11.28515625" style="3" customWidth="1"/>
    <col min="12292" max="12316" width="9.140625" style="3"/>
    <col min="12317" max="12317" width="10.28515625" style="3" customWidth="1"/>
    <col min="12318" max="12318" width="9.140625" style="3"/>
    <col min="12319" max="12319" width="5.85546875" style="3" customWidth="1"/>
    <col min="12320" max="12320" width="6.5703125" style="3" customWidth="1"/>
    <col min="12321" max="12321" width="7.140625" style="3" customWidth="1"/>
    <col min="12322" max="12322" width="7.28515625" style="3" customWidth="1"/>
    <col min="12323" max="12323" width="6.7109375" style="3" customWidth="1"/>
    <col min="12324" max="12544" width="9.140625" style="3"/>
    <col min="12545" max="12545" width="52.28515625" style="3" customWidth="1"/>
    <col min="12546" max="12546" width="9.140625" style="3"/>
    <col min="12547" max="12547" width="11.28515625" style="3" customWidth="1"/>
    <col min="12548" max="12572" width="9.140625" style="3"/>
    <col min="12573" max="12573" width="10.28515625" style="3" customWidth="1"/>
    <col min="12574" max="12574" width="9.140625" style="3"/>
    <col min="12575" max="12575" width="5.85546875" style="3" customWidth="1"/>
    <col min="12576" max="12576" width="6.5703125" style="3" customWidth="1"/>
    <col min="12577" max="12577" width="7.140625" style="3" customWidth="1"/>
    <col min="12578" max="12578" width="7.28515625" style="3" customWidth="1"/>
    <col min="12579" max="12579" width="6.7109375" style="3" customWidth="1"/>
    <col min="12580" max="12800" width="9.140625" style="3"/>
    <col min="12801" max="12801" width="52.28515625" style="3" customWidth="1"/>
    <col min="12802" max="12802" width="9.140625" style="3"/>
    <col min="12803" max="12803" width="11.28515625" style="3" customWidth="1"/>
    <col min="12804" max="12828" width="9.140625" style="3"/>
    <col min="12829" max="12829" width="10.28515625" style="3" customWidth="1"/>
    <col min="12830" max="12830" width="9.140625" style="3"/>
    <col min="12831" max="12831" width="5.85546875" style="3" customWidth="1"/>
    <col min="12832" max="12832" width="6.5703125" style="3" customWidth="1"/>
    <col min="12833" max="12833" width="7.140625" style="3" customWidth="1"/>
    <col min="12834" max="12834" width="7.28515625" style="3" customWidth="1"/>
    <col min="12835" max="12835" width="6.7109375" style="3" customWidth="1"/>
    <col min="12836" max="13056" width="9.140625" style="3"/>
    <col min="13057" max="13057" width="52.28515625" style="3" customWidth="1"/>
    <col min="13058" max="13058" width="9.140625" style="3"/>
    <col min="13059" max="13059" width="11.28515625" style="3" customWidth="1"/>
    <col min="13060" max="13084" width="9.140625" style="3"/>
    <col min="13085" max="13085" width="10.28515625" style="3" customWidth="1"/>
    <col min="13086" max="13086" width="9.140625" style="3"/>
    <col min="13087" max="13087" width="5.85546875" style="3" customWidth="1"/>
    <col min="13088" max="13088" width="6.5703125" style="3" customWidth="1"/>
    <col min="13089" max="13089" width="7.140625" style="3" customWidth="1"/>
    <col min="13090" max="13090" width="7.28515625" style="3" customWidth="1"/>
    <col min="13091" max="13091" width="6.7109375" style="3" customWidth="1"/>
    <col min="13092" max="13312" width="9.140625" style="3"/>
    <col min="13313" max="13313" width="52.28515625" style="3" customWidth="1"/>
    <col min="13314" max="13314" width="9.140625" style="3"/>
    <col min="13315" max="13315" width="11.28515625" style="3" customWidth="1"/>
    <col min="13316" max="13340" width="9.140625" style="3"/>
    <col min="13341" max="13341" width="10.28515625" style="3" customWidth="1"/>
    <col min="13342" max="13342" width="9.140625" style="3"/>
    <col min="13343" max="13343" width="5.85546875" style="3" customWidth="1"/>
    <col min="13344" max="13344" width="6.5703125" style="3" customWidth="1"/>
    <col min="13345" max="13345" width="7.140625" style="3" customWidth="1"/>
    <col min="13346" max="13346" width="7.28515625" style="3" customWidth="1"/>
    <col min="13347" max="13347" width="6.7109375" style="3" customWidth="1"/>
    <col min="13348" max="13568" width="9.140625" style="3"/>
    <col min="13569" max="13569" width="52.28515625" style="3" customWidth="1"/>
    <col min="13570" max="13570" width="9.140625" style="3"/>
    <col min="13571" max="13571" width="11.28515625" style="3" customWidth="1"/>
    <col min="13572" max="13596" width="9.140625" style="3"/>
    <col min="13597" max="13597" width="10.28515625" style="3" customWidth="1"/>
    <col min="13598" max="13598" width="9.140625" style="3"/>
    <col min="13599" max="13599" width="5.85546875" style="3" customWidth="1"/>
    <col min="13600" max="13600" width="6.5703125" style="3" customWidth="1"/>
    <col min="13601" max="13601" width="7.140625" style="3" customWidth="1"/>
    <col min="13602" max="13602" width="7.28515625" style="3" customWidth="1"/>
    <col min="13603" max="13603" width="6.7109375" style="3" customWidth="1"/>
    <col min="13604" max="13824" width="9.140625" style="3"/>
    <col min="13825" max="13825" width="52.28515625" style="3" customWidth="1"/>
    <col min="13826" max="13826" width="9.140625" style="3"/>
    <col min="13827" max="13827" width="11.28515625" style="3" customWidth="1"/>
    <col min="13828" max="13852" width="9.140625" style="3"/>
    <col min="13853" max="13853" width="10.28515625" style="3" customWidth="1"/>
    <col min="13854" max="13854" width="9.140625" style="3"/>
    <col min="13855" max="13855" width="5.85546875" style="3" customWidth="1"/>
    <col min="13856" max="13856" width="6.5703125" style="3" customWidth="1"/>
    <col min="13857" max="13857" width="7.140625" style="3" customWidth="1"/>
    <col min="13858" max="13858" width="7.28515625" style="3" customWidth="1"/>
    <col min="13859" max="13859" width="6.7109375" style="3" customWidth="1"/>
    <col min="13860" max="14080" width="9.140625" style="3"/>
    <col min="14081" max="14081" width="52.28515625" style="3" customWidth="1"/>
    <col min="14082" max="14082" width="9.140625" style="3"/>
    <col min="14083" max="14083" width="11.28515625" style="3" customWidth="1"/>
    <col min="14084" max="14108" width="9.140625" style="3"/>
    <col min="14109" max="14109" width="10.28515625" style="3" customWidth="1"/>
    <col min="14110" max="14110" width="9.140625" style="3"/>
    <col min="14111" max="14111" width="5.85546875" style="3" customWidth="1"/>
    <col min="14112" max="14112" width="6.5703125" style="3" customWidth="1"/>
    <col min="14113" max="14113" width="7.140625" style="3" customWidth="1"/>
    <col min="14114" max="14114" width="7.28515625" style="3" customWidth="1"/>
    <col min="14115" max="14115" width="6.7109375" style="3" customWidth="1"/>
    <col min="14116" max="14336" width="9.140625" style="3"/>
    <col min="14337" max="14337" width="52.28515625" style="3" customWidth="1"/>
    <col min="14338" max="14338" width="9.140625" style="3"/>
    <col min="14339" max="14339" width="11.28515625" style="3" customWidth="1"/>
    <col min="14340" max="14364" width="9.140625" style="3"/>
    <col min="14365" max="14365" width="10.28515625" style="3" customWidth="1"/>
    <col min="14366" max="14366" width="9.140625" style="3"/>
    <col min="14367" max="14367" width="5.85546875" style="3" customWidth="1"/>
    <col min="14368" max="14368" width="6.5703125" style="3" customWidth="1"/>
    <col min="14369" max="14369" width="7.140625" style="3" customWidth="1"/>
    <col min="14370" max="14370" width="7.28515625" style="3" customWidth="1"/>
    <col min="14371" max="14371" width="6.7109375" style="3" customWidth="1"/>
    <col min="14372" max="14592" width="9.140625" style="3"/>
    <col min="14593" max="14593" width="52.28515625" style="3" customWidth="1"/>
    <col min="14594" max="14594" width="9.140625" style="3"/>
    <col min="14595" max="14595" width="11.28515625" style="3" customWidth="1"/>
    <col min="14596" max="14620" width="9.140625" style="3"/>
    <col min="14621" max="14621" width="10.28515625" style="3" customWidth="1"/>
    <col min="14622" max="14622" width="9.140625" style="3"/>
    <col min="14623" max="14623" width="5.85546875" style="3" customWidth="1"/>
    <col min="14624" max="14624" width="6.5703125" style="3" customWidth="1"/>
    <col min="14625" max="14625" width="7.140625" style="3" customWidth="1"/>
    <col min="14626" max="14626" width="7.28515625" style="3" customWidth="1"/>
    <col min="14627" max="14627" width="6.7109375" style="3" customWidth="1"/>
    <col min="14628" max="14848" width="9.140625" style="3"/>
    <col min="14849" max="14849" width="52.28515625" style="3" customWidth="1"/>
    <col min="14850" max="14850" width="9.140625" style="3"/>
    <col min="14851" max="14851" width="11.28515625" style="3" customWidth="1"/>
    <col min="14852" max="14876" width="9.140625" style="3"/>
    <col min="14877" max="14877" width="10.28515625" style="3" customWidth="1"/>
    <col min="14878" max="14878" width="9.140625" style="3"/>
    <col min="14879" max="14879" width="5.85546875" style="3" customWidth="1"/>
    <col min="14880" max="14880" width="6.5703125" style="3" customWidth="1"/>
    <col min="14881" max="14881" width="7.140625" style="3" customWidth="1"/>
    <col min="14882" max="14882" width="7.28515625" style="3" customWidth="1"/>
    <col min="14883" max="14883" width="6.7109375" style="3" customWidth="1"/>
    <col min="14884" max="15104" width="9.140625" style="3"/>
    <col min="15105" max="15105" width="52.28515625" style="3" customWidth="1"/>
    <col min="15106" max="15106" width="9.140625" style="3"/>
    <col min="15107" max="15107" width="11.28515625" style="3" customWidth="1"/>
    <col min="15108" max="15132" width="9.140625" style="3"/>
    <col min="15133" max="15133" width="10.28515625" style="3" customWidth="1"/>
    <col min="15134" max="15134" width="9.140625" style="3"/>
    <col min="15135" max="15135" width="5.85546875" style="3" customWidth="1"/>
    <col min="15136" max="15136" width="6.5703125" style="3" customWidth="1"/>
    <col min="15137" max="15137" width="7.140625" style="3" customWidth="1"/>
    <col min="15138" max="15138" width="7.28515625" style="3" customWidth="1"/>
    <col min="15139" max="15139" width="6.7109375" style="3" customWidth="1"/>
    <col min="15140" max="15360" width="9.140625" style="3"/>
    <col min="15361" max="15361" width="52.28515625" style="3" customWidth="1"/>
    <col min="15362" max="15362" width="9.140625" style="3"/>
    <col min="15363" max="15363" width="11.28515625" style="3" customWidth="1"/>
    <col min="15364" max="15388" width="9.140625" style="3"/>
    <col min="15389" max="15389" width="10.28515625" style="3" customWidth="1"/>
    <col min="15390" max="15390" width="9.140625" style="3"/>
    <col min="15391" max="15391" width="5.85546875" style="3" customWidth="1"/>
    <col min="15392" max="15392" width="6.5703125" style="3" customWidth="1"/>
    <col min="15393" max="15393" width="7.140625" style="3" customWidth="1"/>
    <col min="15394" max="15394" width="7.28515625" style="3" customWidth="1"/>
    <col min="15395" max="15395" width="6.7109375" style="3" customWidth="1"/>
    <col min="15396" max="15616" width="9.140625" style="3"/>
    <col min="15617" max="15617" width="52.28515625" style="3" customWidth="1"/>
    <col min="15618" max="15618" width="9.140625" style="3"/>
    <col min="15619" max="15619" width="11.28515625" style="3" customWidth="1"/>
    <col min="15620" max="15644" width="9.140625" style="3"/>
    <col min="15645" max="15645" width="10.28515625" style="3" customWidth="1"/>
    <col min="15646" max="15646" width="9.140625" style="3"/>
    <col min="15647" max="15647" width="5.85546875" style="3" customWidth="1"/>
    <col min="15648" max="15648" width="6.5703125" style="3" customWidth="1"/>
    <col min="15649" max="15649" width="7.140625" style="3" customWidth="1"/>
    <col min="15650" max="15650" width="7.28515625" style="3" customWidth="1"/>
    <col min="15651" max="15651" width="6.7109375" style="3" customWidth="1"/>
    <col min="15652" max="15872" width="9.140625" style="3"/>
    <col min="15873" max="15873" width="52.28515625" style="3" customWidth="1"/>
    <col min="15874" max="15874" width="9.140625" style="3"/>
    <col min="15875" max="15875" width="11.28515625" style="3" customWidth="1"/>
    <col min="15876" max="15900" width="9.140625" style="3"/>
    <col min="15901" max="15901" width="10.28515625" style="3" customWidth="1"/>
    <col min="15902" max="15902" width="9.140625" style="3"/>
    <col min="15903" max="15903" width="5.85546875" style="3" customWidth="1"/>
    <col min="15904" max="15904" width="6.5703125" style="3" customWidth="1"/>
    <col min="15905" max="15905" width="7.140625" style="3" customWidth="1"/>
    <col min="15906" max="15906" width="7.28515625" style="3" customWidth="1"/>
    <col min="15907" max="15907" width="6.7109375" style="3" customWidth="1"/>
    <col min="15908" max="16128" width="9.140625" style="3"/>
    <col min="16129" max="16129" width="52.28515625" style="3" customWidth="1"/>
    <col min="16130" max="16130" width="9.140625" style="3"/>
    <col min="16131" max="16131" width="11.28515625" style="3" customWidth="1"/>
    <col min="16132" max="16156" width="9.140625" style="3"/>
    <col min="16157" max="16157" width="10.28515625" style="3" customWidth="1"/>
    <col min="16158" max="16158" width="9.140625" style="3"/>
    <col min="16159" max="16159" width="5.85546875" style="3" customWidth="1"/>
    <col min="16160" max="16160" width="6.5703125" style="3" customWidth="1"/>
    <col min="16161" max="16161" width="7.140625" style="3" customWidth="1"/>
    <col min="16162" max="16162" width="7.28515625" style="3" customWidth="1"/>
    <col min="16163" max="16163" width="6.7109375" style="3" customWidth="1"/>
    <col min="16164" max="16384" width="9.140625" style="3"/>
  </cols>
  <sheetData>
    <row r="1" spans="1:36" ht="12.75" x14ac:dyDescent="0.2">
      <c r="A1" s="16" t="s">
        <v>100</v>
      </c>
      <c r="B1" s="695" t="s">
        <v>539</v>
      </c>
      <c r="C1" s="695"/>
      <c r="D1" s="695"/>
    </row>
    <row r="2" spans="1:36" ht="8.4499999999999993" customHeight="1" x14ac:dyDescent="0.2">
      <c r="A2" s="5"/>
      <c r="B2" s="11"/>
    </row>
    <row r="3" spans="1:36" s="5" customFormat="1" ht="14.25" x14ac:dyDescent="0.2">
      <c r="A3" s="698" t="s">
        <v>398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</row>
    <row r="4" spans="1:36" x14ac:dyDescent="0.2">
      <c r="A4" s="699" t="s">
        <v>0</v>
      </c>
      <c r="B4" s="702" t="s">
        <v>231</v>
      </c>
      <c r="C4" s="705" t="s">
        <v>5</v>
      </c>
      <c r="D4" s="708" t="s">
        <v>232</v>
      </c>
      <c r="E4" s="708" t="s">
        <v>233</v>
      </c>
      <c r="F4" s="711" t="s">
        <v>234</v>
      </c>
      <c r="G4" s="711"/>
      <c r="H4" s="711"/>
      <c r="I4" s="711"/>
      <c r="J4" s="711"/>
      <c r="K4" s="711"/>
      <c r="L4" s="711"/>
      <c r="M4" s="711" t="s">
        <v>235</v>
      </c>
      <c r="N4" s="711"/>
      <c r="O4" s="711" t="s">
        <v>236</v>
      </c>
      <c r="P4" s="711"/>
      <c r="Q4" s="711"/>
      <c r="R4" s="711"/>
      <c r="S4" s="711"/>
      <c r="T4" s="711"/>
      <c r="U4" s="711" t="s">
        <v>237</v>
      </c>
      <c r="V4" s="711"/>
      <c r="W4" s="711"/>
      <c r="X4" s="711"/>
      <c r="Y4" s="711"/>
      <c r="Z4" s="711" t="s">
        <v>238</v>
      </c>
      <c r="AA4" s="711"/>
      <c r="AB4" s="711"/>
      <c r="AC4" s="711"/>
      <c r="AD4" s="713"/>
    </row>
    <row r="5" spans="1:36" x14ac:dyDescent="0.2">
      <c r="A5" s="700"/>
      <c r="B5" s="703"/>
      <c r="C5" s="706"/>
      <c r="D5" s="709"/>
      <c r="E5" s="709"/>
      <c r="F5" s="690" t="s">
        <v>239</v>
      </c>
      <c r="G5" s="690"/>
      <c r="H5" s="709" t="s">
        <v>295</v>
      </c>
      <c r="I5" s="690" t="s">
        <v>240</v>
      </c>
      <c r="J5" s="690"/>
      <c r="K5" s="690"/>
      <c r="L5" s="690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12"/>
      <c r="X5" s="712"/>
      <c r="Y5" s="712"/>
      <c r="Z5" s="712"/>
      <c r="AA5" s="712"/>
      <c r="AB5" s="712"/>
      <c r="AC5" s="712"/>
      <c r="AD5" s="714"/>
      <c r="AE5" s="696" t="s">
        <v>189</v>
      </c>
      <c r="AF5" s="697"/>
      <c r="AG5" s="697"/>
      <c r="AH5" s="697"/>
      <c r="AI5" s="697"/>
      <c r="AJ5" s="697"/>
    </row>
    <row r="6" spans="1:36" ht="109.5" customHeight="1" x14ac:dyDescent="0.2">
      <c r="A6" s="701"/>
      <c r="B6" s="704"/>
      <c r="C6" s="707"/>
      <c r="D6" s="710"/>
      <c r="E6" s="710"/>
      <c r="F6" s="331" t="s">
        <v>241</v>
      </c>
      <c r="G6" s="331" t="s">
        <v>242</v>
      </c>
      <c r="H6" s="710"/>
      <c r="I6" s="331" t="s">
        <v>8</v>
      </c>
      <c r="J6" s="331" t="s">
        <v>9</v>
      </c>
      <c r="K6" s="331" t="s">
        <v>10</v>
      </c>
      <c r="L6" s="331" t="s">
        <v>243</v>
      </c>
      <c r="M6" s="331" t="s">
        <v>11</v>
      </c>
      <c r="N6" s="331" t="s">
        <v>244</v>
      </c>
      <c r="O6" s="332" t="s">
        <v>245</v>
      </c>
      <c r="P6" s="331" t="s">
        <v>246</v>
      </c>
      <c r="Q6" s="331" t="s">
        <v>74</v>
      </c>
      <c r="R6" s="331" t="s">
        <v>294</v>
      </c>
      <c r="S6" s="331" t="s">
        <v>247</v>
      </c>
      <c r="T6" s="331" t="s">
        <v>75</v>
      </c>
      <c r="U6" s="331" t="s">
        <v>76</v>
      </c>
      <c r="V6" s="331" t="s">
        <v>77</v>
      </c>
      <c r="W6" s="331" t="s">
        <v>78</v>
      </c>
      <c r="X6" s="331" t="s">
        <v>248</v>
      </c>
      <c r="Y6" s="331" t="s">
        <v>249</v>
      </c>
      <c r="Z6" s="672" t="s">
        <v>80</v>
      </c>
      <c r="AA6" s="331" t="s">
        <v>250</v>
      </c>
      <c r="AB6" s="331" t="s">
        <v>251</v>
      </c>
      <c r="AC6" s="331" t="s">
        <v>252</v>
      </c>
      <c r="AD6" s="333" t="s">
        <v>253</v>
      </c>
      <c r="AE6" s="229" t="s">
        <v>254</v>
      </c>
      <c r="AF6" s="229" t="s">
        <v>255</v>
      </c>
      <c r="AG6" s="229" t="s">
        <v>256</v>
      </c>
      <c r="AH6" s="229" t="s">
        <v>257</v>
      </c>
      <c r="AI6" s="229" t="s">
        <v>258</v>
      </c>
      <c r="AJ6" s="229" t="s">
        <v>58</v>
      </c>
    </row>
    <row r="7" spans="1:36" s="219" customFormat="1" ht="11.25" x14ac:dyDescent="0.2">
      <c r="A7" s="335">
        <v>1</v>
      </c>
      <c r="B7" s="334">
        <v>2</v>
      </c>
      <c r="C7" s="330">
        <v>3</v>
      </c>
      <c r="D7" s="329">
        <v>4</v>
      </c>
      <c r="E7" s="329">
        <v>5</v>
      </c>
      <c r="F7" s="329">
        <v>6</v>
      </c>
      <c r="G7" s="329">
        <v>7</v>
      </c>
      <c r="H7" s="329">
        <v>8</v>
      </c>
      <c r="I7" s="329">
        <v>9</v>
      </c>
      <c r="J7" s="329">
        <v>10</v>
      </c>
      <c r="K7" s="329">
        <v>11</v>
      </c>
      <c r="L7" s="329">
        <v>12</v>
      </c>
      <c r="M7" s="329">
        <v>13</v>
      </c>
      <c r="N7" s="329">
        <v>14</v>
      </c>
      <c r="O7" s="330">
        <v>15</v>
      </c>
      <c r="P7" s="329">
        <v>16</v>
      </c>
      <c r="Q7" s="329">
        <v>17</v>
      </c>
      <c r="R7" s="329">
        <v>18</v>
      </c>
      <c r="S7" s="329">
        <v>19</v>
      </c>
      <c r="T7" s="329">
        <v>20</v>
      </c>
      <c r="U7" s="329">
        <v>21</v>
      </c>
      <c r="V7" s="329">
        <v>22</v>
      </c>
      <c r="W7" s="329">
        <v>23</v>
      </c>
      <c r="X7" s="329">
        <v>24</v>
      </c>
      <c r="Y7" s="329">
        <v>25</v>
      </c>
      <c r="Z7" s="329">
        <v>26</v>
      </c>
      <c r="AA7" s="329">
        <v>27</v>
      </c>
      <c r="AB7" s="329">
        <v>28</v>
      </c>
      <c r="AC7" s="329">
        <v>29</v>
      </c>
      <c r="AD7" s="389">
        <v>30</v>
      </c>
    </row>
    <row r="8" spans="1:36" ht="24" x14ac:dyDescent="0.2">
      <c r="A8" s="339" t="s">
        <v>259</v>
      </c>
      <c r="B8" s="340">
        <v>1</v>
      </c>
      <c r="C8" s="328">
        <f>SUM(C9,C14,C45,C47)</f>
        <v>99</v>
      </c>
      <c r="D8" s="328">
        <f t="shared" ref="D8:AD8" si="0">SUM(D9,D14,D45,D47)</f>
        <v>1</v>
      </c>
      <c r="E8" s="328">
        <f t="shared" si="0"/>
        <v>86</v>
      </c>
      <c r="F8" s="328">
        <f t="shared" si="0"/>
        <v>0</v>
      </c>
      <c r="G8" s="328">
        <f t="shared" si="0"/>
        <v>99</v>
      </c>
      <c r="H8" s="328">
        <f t="shared" si="0"/>
        <v>15</v>
      </c>
      <c r="I8" s="328">
        <f t="shared" si="0"/>
        <v>3</v>
      </c>
      <c r="J8" s="328">
        <f t="shared" si="0"/>
        <v>19</v>
      </c>
      <c r="K8" s="328">
        <f t="shared" si="0"/>
        <v>12</v>
      </c>
      <c r="L8" s="328">
        <f t="shared" si="0"/>
        <v>65</v>
      </c>
      <c r="M8" s="328">
        <f t="shared" si="0"/>
        <v>3</v>
      </c>
      <c r="N8" s="328">
        <f t="shared" si="0"/>
        <v>1</v>
      </c>
      <c r="O8" s="328">
        <f t="shared" si="0"/>
        <v>66</v>
      </c>
      <c r="P8" s="328">
        <f t="shared" si="0"/>
        <v>54</v>
      </c>
      <c r="Q8" s="328">
        <f t="shared" si="0"/>
        <v>19</v>
      </c>
      <c r="R8" s="328">
        <f t="shared" si="0"/>
        <v>1</v>
      </c>
      <c r="S8" s="328">
        <f t="shared" si="0"/>
        <v>0</v>
      </c>
      <c r="T8" s="328">
        <f t="shared" si="0"/>
        <v>14</v>
      </c>
      <c r="U8" s="328">
        <f t="shared" si="0"/>
        <v>4</v>
      </c>
      <c r="V8" s="328">
        <f t="shared" si="0"/>
        <v>8</v>
      </c>
      <c r="W8" s="328">
        <f t="shared" si="0"/>
        <v>9</v>
      </c>
      <c r="X8" s="328">
        <f t="shared" si="0"/>
        <v>13</v>
      </c>
      <c r="Y8" s="328">
        <f t="shared" si="0"/>
        <v>65</v>
      </c>
      <c r="Z8" s="673">
        <f t="shared" si="0"/>
        <v>6</v>
      </c>
      <c r="AA8" s="328">
        <f t="shared" si="0"/>
        <v>13</v>
      </c>
      <c r="AB8" s="328">
        <f t="shared" si="0"/>
        <v>80</v>
      </c>
      <c r="AC8" s="328">
        <f t="shared" si="0"/>
        <v>24</v>
      </c>
      <c r="AD8" s="390">
        <f t="shared" si="0"/>
        <v>22</v>
      </c>
      <c r="AE8" s="386">
        <f>C8-F8-G8</f>
        <v>0</v>
      </c>
      <c r="AF8" s="387">
        <f>C8-I8-J8-K8-L8</f>
        <v>0</v>
      </c>
      <c r="AG8" s="388">
        <f>C8-O8-Q8-S8-T8</f>
        <v>0</v>
      </c>
      <c r="AH8" s="388">
        <f>C8-U8-V8-W8-X8-Y8</f>
        <v>0</v>
      </c>
      <c r="AI8" s="388">
        <f>C8-Z8-AA8-AB8</f>
        <v>0</v>
      </c>
      <c r="AJ8" s="630">
        <f>AC8-AD8</f>
        <v>2</v>
      </c>
    </row>
    <row r="9" spans="1:36" ht="24" x14ac:dyDescent="0.2">
      <c r="A9" s="339" t="s">
        <v>260</v>
      </c>
      <c r="B9" s="340">
        <v>2</v>
      </c>
      <c r="C9" s="660">
        <f>SUM(C10:C13)</f>
        <v>7</v>
      </c>
      <c r="D9" s="660">
        <f t="shared" ref="D9:AD9" si="1">SUM(D10:D13)</f>
        <v>0</v>
      </c>
      <c r="E9" s="660">
        <f t="shared" si="1"/>
        <v>6</v>
      </c>
      <c r="F9" s="660">
        <f t="shared" si="1"/>
        <v>0</v>
      </c>
      <c r="G9" s="660">
        <f t="shared" si="1"/>
        <v>7</v>
      </c>
      <c r="H9" s="660">
        <f t="shared" si="1"/>
        <v>3</v>
      </c>
      <c r="I9" s="660">
        <f t="shared" si="1"/>
        <v>0</v>
      </c>
      <c r="J9" s="660">
        <f t="shared" si="1"/>
        <v>2</v>
      </c>
      <c r="K9" s="660">
        <f t="shared" si="1"/>
        <v>0</v>
      </c>
      <c r="L9" s="660">
        <f t="shared" si="1"/>
        <v>5</v>
      </c>
      <c r="M9" s="660">
        <f t="shared" si="1"/>
        <v>0</v>
      </c>
      <c r="N9" s="660">
        <f t="shared" si="1"/>
        <v>0</v>
      </c>
      <c r="O9" s="660">
        <f t="shared" si="1"/>
        <v>7</v>
      </c>
      <c r="P9" s="660">
        <f t="shared" si="1"/>
        <v>5</v>
      </c>
      <c r="Q9" s="660">
        <f t="shared" si="1"/>
        <v>0</v>
      </c>
      <c r="R9" s="660">
        <f t="shared" si="1"/>
        <v>0</v>
      </c>
      <c r="S9" s="660">
        <f t="shared" si="1"/>
        <v>0</v>
      </c>
      <c r="T9" s="660">
        <f t="shared" si="1"/>
        <v>0</v>
      </c>
      <c r="U9" s="660">
        <f t="shared" si="1"/>
        <v>0</v>
      </c>
      <c r="V9" s="660">
        <f t="shared" si="1"/>
        <v>1</v>
      </c>
      <c r="W9" s="660">
        <f t="shared" si="1"/>
        <v>1</v>
      </c>
      <c r="X9" s="660">
        <f t="shared" si="1"/>
        <v>2</v>
      </c>
      <c r="Y9" s="660">
        <f t="shared" si="1"/>
        <v>3</v>
      </c>
      <c r="Z9" s="674">
        <f t="shared" si="1"/>
        <v>0</v>
      </c>
      <c r="AA9" s="660">
        <f t="shared" si="1"/>
        <v>3</v>
      </c>
      <c r="AB9" s="660">
        <f t="shared" si="1"/>
        <v>4</v>
      </c>
      <c r="AC9" s="660">
        <f t="shared" si="1"/>
        <v>1</v>
      </c>
      <c r="AD9" s="661">
        <f t="shared" si="1"/>
        <v>1</v>
      </c>
      <c r="AE9" s="386">
        <f t="shared" ref="AE9:AE47" si="2">C9-F9-G9</f>
        <v>0</v>
      </c>
      <c r="AF9" s="387">
        <f t="shared" ref="AF9:AF47" si="3">C9-I9-J9-K9-L9</f>
        <v>0</v>
      </c>
      <c r="AG9" s="388">
        <f t="shared" ref="AG9:AG47" si="4">C9-O9-Q9-S9-T9</f>
        <v>0</v>
      </c>
      <c r="AH9" s="388">
        <f t="shared" ref="AH9:AH47" si="5">C9-U9-V9-W9-X9-Y9</f>
        <v>0</v>
      </c>
      <c r="AI9" s="388">
        <f t="shared" ref="AI9:AI47" si="6">C9-Z9-AA9-AB9</f>
        <v>0</v>
      </c>
      <c r="AJ9" s="630">
        <f t="shared" ref="AJ9:AJ47" si="7">AC9-AD9</f>
        <v>0</v>
      </c>
    </row>
    <row r="10" spans="1:36" ht="24" x14ac:dyDescent="0.2">
      <c r="A10" s="336" t="s">
        <v>261</v>
      </c>
      <c r="B10" s="659">
        <v>3</v>
      </c>
      <c r="C10" s="664">
        <v>1</v>
      </c>
      <c r="D10" s="664"/>
      <c r="E10" s="664">
        <v>1</v>
      </c>
      <c r="F10" s="664"/>
      <c r="G10" s="664">
        <v>1</v>
      </c>
      <c r="H10" s="664"/>
      <c r="I10" s="664"/>
      <c r="J10" s="664"/>
      <c r="K10" s="664"/>
      <c r="L10" s="664">
        <v>1</v>
      </c>
      <c r="M10" s="664"/>
      <c r="N10" s="664"/>
      <c r="O10" s="664">
        <v>1</v>
      </c>
      <c r="P10" s="664">
        <v>1</v>
      </c>
      <c r="Q10" s="664"/>
      <c r="R10" s="664"/>
      <c r="S10" s="664"/>
      <c r="T10" s="664"/>
      <c r="U10" s="664"/>
      <c r="V10" s="664"/>
      <c r="W10" s="664"/>
      <c r="X10" s="664"/>
      <c r="Y10" s="664">
        <v>1</v>
      </c>
      <c r="Z10" s="675"/>
      <c r="AA10" s="664"/>
      <c r="AB10" s="664">
        <v>1</v>
      </c>
      <c r="AC10" s="664"/>
      <c r="AD10" s="665"/>
      <c r="AE10" s="386">
        <f t="shared" si="2"/>
        <v>0</v>
      </c>
      <c r="AF10" s="387">
        <f t="shared" si="3"/>
        <v>0</v>
      </c>
      <c r="AG10" s="388">
        <f t="shared" si="4"/>
        <v>0</v>
      </c>
      <c r="AH10" s="388">
        <f t="shared" si="5"/>
        <v>0</v>
      </c>
      <c r="AI10" s="388">
        <f t="shared" si="6"/>
        <v>0</v>
      </c>
      <c r="AJ10" s="630">
        <f t="shared" si="7"/>
        <v>0</v>
      </c>
    </row>
    <row r="11" spans="1:36" ht="26.25" customHeight="1" x14ac:dyDescent="0.2">
      <c r="A11" s="337" t="s">
        <v>217</v>
      </c>
      <c r="B11" s="659">
        <v>4</v>
      </c>
      <c r="C11" s="664">
        <v>3</v>
      </c>
      <c r="D11" s="664"/>
      <c r="E11" s="664">
        <v>3</v>
      </c>
      <c r="F11" s="664"/>
      <c r="G11" s="664">
        <v>3</v>
      </c>
      <c r="H11" s="664">
        <v>3</v>
      </c>
      <c r="I11" s="664"/>
      <c r="J11" s="664">
        <v>2</v>
      </c>
      <c r="K11" s="664"/>
      <c r="L11" s="664">
        <v>1</v>
      </c>
      <c r="M11" s="664"/>
      <c r="N11" s="664"/>
      <c r="O11" s="664">
        <v>3</v>
      </c>
      <c r="P11" s="664">
        <v>3</v>
      </c>
      <c r="Q11" s="664"/>
      <c r="R11" s="664"/>
      <c r="S11" s="664"/>
      <c r="T11" s="664"/>
      <c r="U11" s="664"/>
      <c r="V11" s="664"/>
      <c r="W11" s="664">
        <v>1</v>
      </c>
      <c r="X11" s="664">
        <v>1</v>
      </c>
      <c r="Y11" s="664">
        <v>1</v>
      </c>
      <c r="Z11" s="675"/>
      <c r="AA11" s="664">
        <v>1</v>
      </c>
      <c r="AB11" s="664">
        <v>2</v>
      </c>
      <c r="AC11" s="664"/>
      <c r="AD11" s="665"/>
      <c r="AE11" s="386">
        <f t="shared" si="2"/>
        <v>0</v>
      </c>
      <c r="AF11" s="387">
        <f>C11-I11-J11-K11-L11</f>
        <v>0</v>
      </c>
      <c r="AG11" s="388">
        <f t="shared" si="4"/>
        <v>0</v>
      </c>
      <c r="AH11" s="388">
        <f t="shared" si="5"/>
        <v>0</v>
      </c>
      <c r="AI11" s="388">
        <f t="shared" si="6"/>
        <v>0</v>
      </c>
      <c r="AJ11" s="630">
        <f t="shared" si="7"/>
        <v>0</v>
      </c>
    </row>
    <row r="12" spans="1:36" ht="12.75" x14ac:dyDescent="0.2">
      <c r="A12" s="337" t="s">
        <v>218</v>
      </c>
      <c r="B12" s="659">
        <v>5</v>
      </c>
      <c r="C12" s="664">
        <v>1</v>
      </c>
      <c r="D12" s="664"/>
      <c r="E12" s="664">
        <v>1</v>
      </c>
      <c r="F12" s="664"/>
      <c r="G12" s="664">
        <v>1</v>
      </c>
      <c r="H12" s="664"/>
      <c r="I12" s="664"/>
      <c r="J12" s="664"/>
      <c r="K12" s="664"/>
      <c r="L12" s="664">
        <v>1</v>
      </c>
      <c r="M12" s="664"/>
      <c r="N12" s="664"/>
      <c r="O12" s="664">
        <v>1</v>
      </c>
      <c r="P12" s="664"/>
      <c r="Q12" s="664"/>
      <c r="R12" s="664"/>
      <c r="S12" s="664"/>
      <c r="T12" s="664"/>
      <c r="U12" s="664"/>
      <c r="V12" s="664"/>
      <c r="W12" s="664"/>
      <c r="X12" s="664">
        <v>1</v>
      </c>
      <c r="Y12" s="664"/>
      <c r="Z12" s="675"/>
      <c r="AA12" s="664">
        <v>1</v>
      </c>
      <c r="AB12" s="664"/>
      <c r="AC12" s="664"/>
      <c r="AD12" s="665"/>
      <c r="AE12" s="386">
        <f t="shared" si="2"/>
        <v>0</v>
      </c>
      <c r="AF12" s="387">
        <f t="shared" si="3"/>
        <v>0</v>
      </c>
      <c r="AG12" s="388">
        <f t="shared" si="4"/>
        <v>0</v>
      </c>
      <c r="AH12" s="388">
        <f t="shared" si="5"/>
        <v>0</v>
      </c>
      <c r="AI12" s="388">
        <f t="shared" si="6"/>
        <v>0</v>
      </c>
      <c r="AJ12" s="630">
        <f t="shared" si="7"/>
        <v>0</v>
      </c>
    </row>
    <row r="13" spans="1:36" ht="24" x14ac:dyDescent="0.2">
      <c r="A13" s="337" t="s">
        <v>219</v>
      </c>
      <c r="B13" s="659">
        <v>6</v>
      </c>
      <c r="C13" s="664">
        <v>2</v>
      </c>
      <c r="D13" s="664"/>
      <c r="E13" s="664">
        <v>1</v>
      </c>
      <c r="F13" s="664"/>
      <c r="G13" s="664">
        <v>2</v>
      </c>
      <c r="H13" s="664"/>
      <c r="I13" s="664"/>
      <c r="J13" s="664"/>
      <c r="K13" s="664"/>
      <c r="L13" s="664">
        <v>2</v>
      </c>
      <c r="M13" s="664"/>
      <c r="N13" s="664"/>
      <c r="O13" s="664">
        <v>2</v>
      </c>
      <c r="P13" s="664">
        <v>1</v>
      </c>
      <c r="Q13" s="664"/>
      <c r="R13" s="664"/>
      <c r="S13" s="664"/>
      <c r="T13" s="664"/>
      <c r="U13" s="664"/>
      <c r="V13" s="664">
        <v>1</v>
      </c>
      <c r="W13" s="664"/>
      <c r="X13" s="664"/>
      <c r="Y13" s="664">
        <v>1</v>
      </c>
      <c r="Z13" s="675"/>
      <c r="AA13" s="664">
        <v>1</v>
      </c>
      <c r="AB13" s="664">
        <v>1</v>
      </c>
      <c r="AC13" s="664">
        <v>1</v>
      </c>
      <c r="AD13" s="665">
        <v>1</v>
      </c>
      <c r="AE13" s="386">
        <f t="shared" si="2"/>
        <v>0</v>
      </c>
      <c r="AF13" s="387">
        <f t="shared" si="3"/>
        <v>0</v>
      </c>
      <c r="AG13" s="388">
        <f t="shared" si="4"/>
        <v>0</v>
      </c>
      <c r="AH13" s="388">
        <f t="shared" si="5"/>
        <v>0</v>
      </c>
      <c r="AI13" s="388">
        <f t="shared" si="6"/>
        <v>0</v>
      </c>
      <c r="AJ13" s="630">
        <f t="shared" si="7"/>
        <v>0</v>
      </c>
    </row>
    <row r="14" spans="1:36" x14ac:dyDescent="0.2">
      <c r="A14" s="339" t="s">
        <v>262</v>
      </c>
      <c r="B14" s="340">
        <v>7</v>
      </c>
      <c r="C14" s="662">
        <f>SUM(C16:C42)</f>
        <v>58</v>
      </c>
      <c r="D14" s="662">
        <f t="shared" ref="D14:AD14" si="8">SUM(D16:D42)</f>
        <v>1</v>
      </c>
      <c r="E14" s="662">
        <f t="shared" si="8"/>
        <v>55</v>
      </c>
      <c r="F14" s="662">
        <f t="shared" si="8"/>
        <v>0</v>
      </c>
      <c r="G14" s="662">
        <f t="shared" si="8"/>
        <v>58</v>
      </c>
      <c r="H14" s="662">
        <f t="shared" si="8"/>
        <v>10</v>
      </c>
      <c r="I14" s="662">
        <f t="shared" si="8"/>
        <v>3</v>
      </c>
      <c r="J14" s="662">
        <f t="shared" si="8"/>
        <v>17</v>
      </c>
      <c r="K14" s="662">
        <f t="shared" si="8"/>
        <v>12</v>
      </c>
      <c r="L14" s="662">
        <f t="shared" si="8"/>
        <v>26</v>
      </c>
      <c r="M14" s="662">
        <f t="shared" si="8"/>
        <v>3</v>
      </c>
      <c r="N14" s="662">
        <f t="shared" si="8"/>
        <v>1</v>
      </c>
      <c r="O14" s="662">
        <f t="shared" si="8"/>
        <v>54</v>
      </c>
      <c r="P14" s="662">
        <f t="shared" si="8"/>
        <v>48</v>
      </c>
      <c r="Q14" s="662">
        <f t="shared" si="8"/>
        <v>4</v>
      </c>
      <c r="R14" s="662">
        <f t="shared" si="8"/>
        <v>1</v>
      </c>
      <c r="S14" s="662">
        <f t="shared" si="8"/>
        <v>0</v>
      </c>
      <c r="T14" s="662">
        <f t="shared" si="8"/>
        <v>0</v>
      </c>
      <c r="U14" s="662">
        <f t="shared" si="8"/>
        <v>3</v>
      </c>
      <c r="V14" s="662">
        <f t="shared" si="8"/>
        <v>4</v>
      </c>
      <c r="W14" s="662">
        <f t="shared" si="8"/>
        <v>6</v>
      </c>
      <c r="X14" s="662">
        <f t="shared" si="8"/>
        <v>5</v>
      </c>
      <c r="Y14" s="662">
        <f t="shared" si="8"/>
        <v>40</v>
      </c>
      <c r="Z14" s="676">
        <f t="shared" si="8"/>
        <v>4</v>
      </c>
      <c r="AA14" s="662">
        <f t="shared" si="8"/>
        <v>9</v>
      </c>
      <c r="AB14" s="662">
        <f t="shared" si="8"/>
        <v>45</v>
      </c>
      <c r="AC14" s="662">
        <f t="shared" si="8"/>
        <v>12</v>
      </c>
      <c r="AD14" s="663">
        <f t="shared" si="8"/>
        <v>11</v>
      </c>
      <c r="AE14" s="386">
        <f t="shared" si="2"/>
        <v>0</v>
      </c>
      <c r="AF14" s="387">
        <f t="shared" si="3"/>
        <v>0</v>
      </c>
      <c r="AG14" s="388">
        <f t="shared" si="4"/>
        <v>0</v>
      </c>
      <c r="AH14" s="388">
        <f t="shared" si="5"/>
        <v>0</v>
      </c>
      <c r="AI14" s="388">
        <f t="shared" si="6"/>
        <v>0</v>
      </c>
      <c r="AJ14" s="630">
        <f t="shared" si="7"/>
        <v>1</v>
      </c>
    </row>
    <row r="15" spans="1:36" ht="24" x14ac:dyDescent="0.2">
      <c r="A15" s="339" t="s">
        <v>263</v>
      </c>
      <c r="B15" s="340">
        <v>8</v>
      </c>
      <c r="C15" s="660">
        <f>SUM(C16:C35)</f>
        <v>51</v>
      </c>
      <c r="D15" s="660">
        <f t="shared" ref="D15:AD15" si="9">SUM(D16:D35)</f>
        <v>0</v>
      </c>
      <c r="E15" s="660">
        <f t="shared" si="9"/>
        <v>48</v>
      </c>
      <c r="F15" s="660">
        <f t="shared" si="9"/>
        <v>0</v>
      </c>
      <c r="G15" s="660">
        <f t="shared" si="9"/>
        <v>51</v>
      </c>
      <c r="H15" s="660">
        <f t="shared" si="9"/>
        <v>9</v>
      </c>
      <c r="I15" s="660">
        <f t="shared" si="9"/>
        <v>3</v>
      </c>
      <c r="J15" s="660">
        <f t="shared" si="9"/>
        <v>14</v>
      </c>
      <c r="K15" s="660">
        <f t="shared" si="9"/>
        <v>12</v>
      </c>
      <c r="L15" s="660">
        <f t="shared" si="9"/>
        <v>22</v>
      </c>
      <c r="M15" s="660">
        <f t="shared" si="9"/>
        <v>3</v>
      </c>
      <c r="N15" s="660">
        <f t="shared" si="9"/>
        <v>1</v>
      </c>
      <c r="O15" s="660">
        <f t="shared" si="9"/>
        <v>49</v>
      </c>
      <c r="P15" s="660">
        <f t="shared" si="9"/>
        <v>45</v>
      </c>
      <c r="Q15" s="660">
        <f t="shared" si="9"/>
        <v>2</v>
      </c>
      <c r="R15" s="660">
        <f t="shared" si="9"/>
        <v>1</v>
      </c>
      <c r="S15" s="660">
        <f t="shared" si="9"/>
        <v>0</v>
      </c>
      <c r="T15" s="660">
        <f t="shared" si="9"/>
        <v>0</v>
      </c>
      <c r="U15" s="660">
        <f t="shared" si="9"/>
        <v>3</v>
      </c>
      <c r="V15" s="660">
        <f t="shared" si="9"/>
        <v>3</v>
      </c>
      <c r="W15" s="660">
        <f t="shared" si="9"/>
        <v>6</v>
      </c>
      <c r="X15" s="660">
        <f t="shared" si="9"/>
        <v>5</v>
      </c>
      <c r="Y15" s="660">
        <f t="shared" si="9"/>
        <v>34</v>
      </c>
      <c r="Z15" s="674">
        <f t="shared" si="9"/>
        <v>3</v>
      </c>
      <c r="AA15" s="660">
        <f t="shared" si="9"/>
        <v>9</v>
      </c>
      <c r="AB15" s="660">
        <f t="shared" si="9"/>
        <v>39</v>
      </c>
      <c r="AC15" s="660">
        <f t="shared" si="9"/>
        <v>10</v>
      </c>
      <c r="AD15" s="661">
        <f t="shared" si="9"/>
        <v>9</v>
      </c>
      <c r="AE15" s="386">
        <f t="shared" si="2"/>
        <v>0</v>
      </c>
      <c r="AF15" s="387">
        <f t="shared" si="3"/>
        <v>0</v>
      </c>
      <c r="AG15" s="388">
        <f t="shared" si="4"/>
        <v>0</v>
      </c>
      <c r="AH15" s="388">
        <f t="shared" si="5"/>
        <v>0</v>
      </c>
      <c r="AI15" s="388">
        <f t="shared" si="6"/>
        <v>0</v>
      </c>
      <c r="AJ15" s="630">
        <f t="shared" si="7"/>
        <v>1</v>
      </c>
    </row>
    <row r="16" spans="1:36" ht="24" x14ac:dyDescent="0.2">
      <c r="A16" s="338" t="s">
        <v>293</v>
      </c>
      <c r="B16" s="659">
        <v>9</v>
      </c>
      <c r="C16" s="664">
        <v>16</v>
      </c>
      <c r="D16" s="664"/>
      <c r="E16" s="664">
        <v>16</v>
      </c>
      <c r="F16" s="664"/>
      <c r="G16" s="664">
        <v>16</v>
      </c>
      <c r="H16" s="664">
        <v>9</v>
      </c>
      <c r="I16" s="664">
        <v>1</v>
      </c>
      <c r="J16" s="664">
        <v>5</v>
      </c>
      <c r="K16" s="664">
        <v>3</v>
      </c>
      <c r="L16" s="664">
        <v>7</v>
      </c>
      <c r="M16" s="664"/>
      <c r="N16" s="664"/>
      <c r="O16" s="664">
        <v>16</v>
      </c>
      <c r="P16" s="664">
        <v>16</v>
      </c>
      <c r="Q16" s="664"/>
      <c r="R16" s="664"/>
      <c r="S16" s="664"/>
      <c r="T16" s="664"/>
      <c r="U16" s="664">
        <v>1</v>
      </c>
      <c r="V16" s="664"/>
      <c r="W16" s="664">
        <v>2</v>
      </c>
      <c r="X16" s="664"/>
      <c r="Y16" s="664">
        <v>13</v>
      </c>
      <c r="Z16" s="675"/>
      <c r="AA16" s="664">
        <v>3</v>
      </c>
      <c r="AB16" s="664">
        <v>13</v>
      </c>
      <c r="AC16" s="664">
        <v>1</v>
      </c>
      <c r="AD16" s="665">
        <v>1</v>
      </c>
      <c r="AE16" s="386">
        <f t="shared" si="2"/>
        <v>0</v>
      </c>
      <c r="AF16" s="387">
        <f t="shared" si="3"/>
        <v>0</v>
      </c>
      <c r="AG16" s="388">
        <f t="shared" si="4"/>
        <v>0</v>
      </c>
      <c r="AH16" s="388">
        <f t="shared" si="5"/>
        <v>0</v>
      </c>
      <c r="AI16" s="388">
        <f t="shared" si="6"/>
        <v>0</v>
      </c>
      <c r="AJ16" s="630">
        <f t="shared" si="7"/>
        <v>0</v>
      </c>
    </row>
    <row r="17" spans="1:36" ht="12.75" x14ac:dyDescent="0.2">
      <c r="A17" s="338" t="s">
        <v>20</v>
      </c>
      <c r="B17" s="659">
        <v>10</v>
      </c>
      <c r="C17" s="664">
        <v>5</v>
      </c>
      <c r="D17" s="664"/>
      <c r="E17" s="664">
        <v>5</v>
      </c>
      <c r="F17" s="664"/>
      <c r="G17" s="664">
        <v>5</v>
      </c>
      <c r="H17" s="664"/>
      <c r="I17" s="664"/>
      <c r="J17" s="664">
        <v>2</v>
      </c>
      <c r="K17" s="664"/>
      <c r="L17" s="664">
        <v>3</v>
      </c>
      <c r="M17" s="664"/>
      <c r="N17" s="664"/>
      <c r="O17" s="664">
        <v>5</v>
      </c>
      <c r="P17" s="664">
        <v>5</v>
      </c>
      <c r="Q17" s="664"/>
      <c r="R17" s="664"/>
      <c r="S17" s="664"/>
      <c r="T17" s="664"/>
      <c r="U17" s="664">
        <v>1</v>
      </c>
      <c r="V17" s="664"/>
      <c r="W17" s="664"/>
      <c r="X17" s="664"/>
      <c r="Y17" s="664">
        <v>4</v>
      </c>
      <c r="Z17" s="675">
        <v>1</v>
      </c>
      <c r="AA17" s="664"/>
      <c r="AB17" s="664">
        <v>4</v>
      </c>
      <c r="AC17" s="664">
        <v>2</v>
      </c>
      <c r="AD17" s="665">
        <v>2</v>
      </c>
      <c r="AE17" s="386">
        <f t="shared" si="2"/>
        <v>0</v>
      </c>
      <c r="AF17" s="387">
        <f t="shared" si="3"/>
        <v>0</v>
      </c>
      <c r="AG17" s="388">
        <f t="shared" si="4"/>
        <v>0</v>
      </c>
      <c r="AH17" s="388">
        <f t="shared" si="5"/>
        <v>0</v>
      </c>
      <c r="AI17" s="388">
        <f t="shared" si="6"/>
        <v>0</v>
      </c>
      <c r="AJ17" s="630">
        <f t="shared" si="7"/>
        <v>0</v>
      </c>
    </row>
    <row r="18" spans="1:36" ht="12.75" x14ac:dyDescent="0.2">
      <c r="A18" s="338" t="s">
        <v>68</v>
      </c>
      <c r="B18" s="659">
        <v>11</v>
      </c>
      <c r="C18" s="66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O18" s="664"/>
      <c r="P18" s="664"/>
      <c r="Q18" s="664"/>
      <c r="R18" s="664"/>
      <c r="S18" s="664"/>
      <c r="T18" s="664"/>
      <c r="U18" s="664"/>
      <c r="V18" s="664"/>
      <c r="W18" s="664"/>
      <c r="X18" s="664"/>
      <c r="Y18" s="664"/>
      <c r="Z18" s="675"/>
      <c r="AA18" s="664"/>
      <c r="AB18" s="664"/>
      <c r="AC18" s="664"/>
      <c r="AD18" s="665"/>
      <c r="AE18" s="386">
        <f t="shared" si="2"/>
        <v>0</v>
      </c>
      <c r="AF18" s="387">
        <f t="shared" si="3"/>
        <v>0</v>
      </c>
      <c r="AG18" s="388">
        <f t="shared" si="4"/>
        <v>0</v>
      </c>
      <c r="AH18" s="388">
        <f t="shared" si="5"/>
        <v>0</v>
      </c>
      <c r="AI18" s="388">
        <f t="shared" si="6"/>
        <v>0</v>
      </c>
      <c r="AJ18" s="630">
        <f t="shared" si="7"/>
        <v>0</v>
      </c>
    </row>
    <row r="19" spans="1:36" ht="12.75" x14ac:dyDescent="0.2">
      <c r="A19" s="338" t="s">
        <v>69</v>
      </c>
      <c r="B19" s="659">
        <v>12</v>
      </c>
      <c r="C19" s="664">
        <v>3</v>
      </c>
      <c r="D19" s="664"/>
      <c r="E19" s="664">
        <v>3</v>
      </c>
      <c r="F19" s="664"/>
      <c r="G19" s="664">
        <v>3</v>
      </c>
      <c r="H19" s="664"/>
      <c r="I19" s="664"/>
      <c r="J19" s="664"/>
      <c r="K19" s="664">
        <v>2</v>
      </c>
      <c r="L19" s="664">
        <v>1</v>
      </c>
      <c r="M19" s="664"/>
      <c r="N19" s="664"/>
      <c r="O19" s="664">
        <v>3</v>
      </c>
      <c r="P19" s="664">
        <v>3</v>
      </c>
      <c r="Q19" s="664"/>
      <c r="R19" s="664"/>
      <c r="S19" s="664"/>
      <c r="T19" s="664"/>
      <c r="U19" s="664"/>
      <c r="V19" s="664">
        <v>1</v>
      </c>
      <c r="W19" s="664"/>
      <c r="X19" s="664">
        <v>1</v>
      </c>
      <c r="Y19" s="664">
        <v>1</v>
      </c>
      <c r="Z19" s="675"/>
      <c r="AA19" s="664">
        <v>2</v>
      </c>
      <c r="AB19" s="664">
        <v>1</v>
      </c>
      <c r="AC19" s="664">
        <v>1</v>
      </c>
      <c r="AD19" s="665">
        <v>1</v>
      </c>
      <c r="AE19" s="386">
        <f t="shared" si="2"/>
        <v>0</v>
      </c>
      <c r="AF19" s="387">
        <f t="shared" si="3"/>
        <v>0</v>
      </c>
      <c r="AG19" s="388">
        <f t="shared" si="4"/>
        <v>0</v>
      </c>
      <c r="AH19" s="388">
        <f t="shared" si="5"/>
        <v>0</v>
      </c>
      <c r="AI19" s="388">
        <f t="shared" si="6"/>
        <v>0</v>
      </c>
      <c r="AJ19" s="630">
        <f t="shared" si="7"/>
        <v>0</v>
      </c>
    </row>
    <row r="20" spans="1:36" ht="12.75" x14ac:dyDescent="0.2">
      <c r="A20" s="338" t="s">
        <v>23</v>
      </c>
      <c r="B20" s="659">
        <v>13</v>
      </c>
      <c r="C20" s="664">
        <v>4</v>
      </c>
      <c r="D20" s="664"/>
      <c r="E20" s="664">
        <v>4</v>
      </c>
      <c r="F20" s="664"/>
      <c r="G20" s="664">
        <v>4</v>
      </c>
      <c r="H20" s="664"/>
      <c r="I20" s="664"/>
      <c r="J20" s="664">
        <v>2</v>
      </c>
      <c r="K20" s="664"/>
      <c r="L20" s="664">
        <v>2</v>
      </c>
      <c r="M20" s="664"/>
      <c r="N20" s="664"/>
      <c r="O20" s="664">
        <v>4</v>
      </c>
      <c r="P20" s="664">
        <v>4</v>
      </c>
      <c r="Q20" s="664"/>
      <c r="R20" s="664"/>
      <c r="S20" s="664"/>
      <c r="T20" s="664"/>
      <c r="U20" s="664"/>
      <c r="V20" s="664"/>
      <c r="W20" s="664"/>
      <c r="X20" s="664"/>
      <c r="Y20" s="664">
        <v>4</v>
      </c>
      <c r="Z20" s="675"/>
      <c r="AA20" s="664"/>
      <c r="AB20" s="664">
        <v>4</v>
      </c>
      <c r="AC20" s="664">
        <v>1</v>
      </c>
      <c r="AD20" s="665">
        <v>1</v>
      </c>
      <c r="AE20" s="386">
        <f t="shared" si="2"/>
        <v>0</v>
      </c>
      <c r="AF20" s="387">
        <f t="shared" si="3"/>
        <v>0</v>
      </c>
      <c r="AG20" s="388">
        <f t="shared" si="4"/>
        <v>0</v>
      </c>
      <c r="AH20" s="388">
        <f t="shared" si="5"/>
        <v>0</v>
      </c>
      <c r="AI20" s="388">
        <f t="shared" si="6"/>
        <v>0</v>
      </c>
      <c r="AJ20" s="630">
        <f t="shared" si="7"/>
        <v>0</v>
      </c>
    </row>
    <row r="21" spans="1:36" ht="12.75" x14ac:dyDescent="0.2">
      <c r="A21" s="338" t="s">
        <v>25</v>
      </c>
      <c r="B21" s="659">
        <v>14</v>
      </c>
      <c r="C21" s="664">
        <v>2</v>
      </c>
      <c r="D21" s="664"/>
      <c r="E21" s="664">
        <v>2</v>
      </c>
      <c r="F21" s="664"/>
      <c r="G21" s="664">
        <v>2</v>
      </c>
      <c r="H21" s="664"/>
      <c r="I21" s="664"/>
      <c r="J21" s="664">
        <v>1</v>
      </c>
      <c r="K21" s="664"/>
      <c r="L21" s="664">
        <v>1</v>
      </c>
      <c r="M21" s="664"/>
      <c r="N21" s="664"/>
      <c r="O21" s="664">
        <v>2</v>
      </c>
      <c r="P21" s="664">
        <v>1</v>
      </c>
      <c r="Q21" s="664"/>
      <c r="R21" s="664"/>
      <c r="S21" s="664"/>
      <c r="T21" s="664"/>
      <c r="U21" s="664"/>
      <c r="V21" s="664"/>
      <c r="W21" s="664">
        <v>1</v>
      </c>
      <c r="X21" s="664"/>
      <c r="Y21" s="664">
        <v>1</v>
      </c>
      <c r="Z21" s="675"/>
      <c r="AA21" s="664">
        <v>1</v>
      </c>
      <c r="AB21" s="664">
        <v>1</v>
      </c>
      <c r="AC21" s="664"/>
      <c r="AD21" s="665"/>
      <c r="AE21" s="386">
        <f t="shared" si="2"/>
        <v>0</v>
      </c>
      <c r="AF21" s="387">
        <f t="shared" si="3"/>
        <v>0</v>
      </c>
      <c r="AG21" s="388">
        <f t="shared" si="4"/>
        <v>0</v>
      </c>
      <c r="AH21" s="388">
        <f t="shared" si="5"/>
        <v>0</v>
      </c>
      <c r="AI21" s="388">
        <f t="shared" si="6"/>
        <v>0</v>
      </c>
      <c r="AJ21" s="630">
        <f t="shared" si="7"/>
        <v>0</v>
      </c>
    </row>
    <row r="22" spans="1:36" ht="12.75" x14ac:dyDescent="0.2">
      <c r="A22" s="338" t="s">
        <v>27</v>
      </c>
      <c r="B22" s="659">
        <v>15</v>
      </c>
      <c r="C22" s="664">
        <v>1</v>
      </c>
      <c r="D22" s="664"/>
      <c r="E22" s="664"/>
      <c r="F22" s="664"/>
      <c r="G22" s="664">
        <v>1</v>
      </c>
      <c r="H22" s="664"/>
      <c r="I22" s="664"/>
      <c r="J22" s="664"/>
      <c r="K22" s="664"/>
      <c r="L22" s="664">
        <v>1</v>
      </c>
      <c r="M22" s="664"/>
      <c r="N22" s="664"/>
      <c r="O22" s="664">
        <v>1</v>
      </c>
      <c r="P22" s="664">
        <v>1</v>
      </c>
      <c r="Q22" s="664"/>
      <c r="R22" s="664"/>
      <c r="S22" s="664"/>
      <c r="T22" s="664"/>
      <c r="U22" s="664"/>
      <c r="V22" s="664">
        <v>1</v>
      </c>
      <c r="W22" s="664"/>
      <c r="X22" s="664"/>
      <c r="Y22" s="664"/>
      <c r="Z22" s="675"/>
      <c r="AA22" s="664">
        <v>1</v>
      </c>
      <c r="AB22" s="664"/>
      <c r="AC22" s="664"/>
      <c r="AD22" s="665"/>
      <c r="AE22" s="386">
        <f t="shared" si="2"/>
        <v>0</v>
      </c>
      <c r="AF22" s="387">
        <f t="shared" si="3"/>
        <v>0</v>
      </c>
      <c r="AG22" s="388">
        <f t="shared" si="4"/>
        <v>0</v>
      </c>
      <c r="AH22" s="388">
        <f t="shared" si="5"/>
        <v>0</v>
      </c>
      <c r="AI22" s="388">
        <f t="shared" si="6"/>
        <v>0</v>
      </c>
      <c r="AJ22" s="630">
        <f t="shared" si="7"/>
        <v>0</v>
      </c>
    </row>
    <row r="23" spans="1:36" ht="12.75" x14ac:dyDescent="0.2">
      <c r="A23" s="338" t="s">
        <v>29</v>
      </c>
      <c r="B23" s="659">
        <v>16</v>
      </c>
      <c r="C23" s="664">
        <v>1</v>
      </c>
      <c r="D23" s="664"/>
      <c r="E23" s="664">
        <v>1</v>
      </c>
      <c r="F23" s="664"/>
      <c r="G23" s="664">
        <v>1</v>
      </c>
      <c r="H23" s="664"/>
      <c r="I23" s="664"/>
      <c r="J23" s="664"/>
      <c r="K23" s="664"/>
      <c r="L23" s="664">
        <v>1</v>
      </c>
      <c r="M23" s="664"/>
      <c r="N23" s="664"/>
      <c r="O23" s="664">
        <v>1</v>
      </c>
      <c r="P23" s="664">
        <v>1</v>
      </c>
      <c r="Q23" s="664"/>
      <c r="R23" s="664"/>
      <c r="S23" s="664"/>
      <c r="T23" s="664"/>
      <c r="U23" s="664"/>
      <c r="V23" s="664"/>
      <c r="W23" s="664"/>
      <c r="X23" s="664">
        <v>1</v>
      </c>
      <c r="Y23" s="664"/>
      <c r="Z23" s="675"/>
      <c r="AA23" s="664"/>
      <c r="AB23" s="664">
        <v>1</v>
      </c>
      <c r="AC23" s="664"/>
      <c r="AD23" s="665"/>
      <c r="AE23" s="386">
        <f t="shared" si="2"/>
        <v>0</v>
      </c>
      <c r="AF23" s="387">
        <f t="shared" si="3"/>
        <v>0</v>
      </c>
      <c r="AG23" s="388">
        <f t="shared" si="4"/>
        <v>0</v>
      </c>
      <c r="AH23" s="388">
        <f t="shared" si="5"/>
        <v>0</v>
      </c>
      <c r="AI23" s="388">
        <f t="shared" si="6"/>
        <v>0</v>
      </c>
      <c r="AJ23" s="630">
        <f t="shared" si="7"/>
        <v>0</v>
      </c>
    </row>
    <row r="24" spans="1:36" ht="12.75" x14ac:dyDescent="0.2">
      <c r="A24" s="338" t="s">
        <v>31</v>
      </c>
      <c r="B24" s="659">
        <v>17</v>
      </c>
      <c r="C24" s="664">
        <v>1</v>
      </c>
      <c r="D24" s="664"/>
      <c r="E24" s="664"/>
      <c r="F24" s="664"/>
      <c r="G24" s="664">
        <v>1</v>
      </c>
      <c r="H24" s="664"/>
      <c r="I24" s="664"/>
      <c r="J24" s="664"/>
      <c r="K24" s="664">
        <v>1</v>
      </c>
      <c r="L24" s="664"/>
      <c r="M24" s="664"/>
      <c r="N24" s="664"/>
      <c r="O24" s="664">
        <v>1</v>
      </c>
      <c r="P24" s="664">
        <v>1</v>
      </c>
      <c r="Q24" s="664"/>
      <c r="R24" s="664"/>
      <c r="S24" s="664"/>
      <c r="T24" s="664"/>
      <c r="U24" s="664"/>
      <c r="V24" s="664"/>
      <c r="W24" s="664"/>
      <c r="X24" s="664">
        <v>1</v>
      </c>
      <c r="Y24" s="664"/>
      <c r="Z24" s="675"/>
      <c r="AA24" s="664">
        <v>1</v>
      </c>
      <c r="AB24" s="664"/>
      <c r="AC24" s="664"/>
      <c r="AD24" s="665"/>
      <c r="AE24" s="386">
        <f t="shared" si="2"/>
        <v>0</v>
      </c>
      <c r="AF24" s="387">
        <f t="shared" si="3"/>
        <v>0</v>
      </c>
      <c r="AG24" s="388">
        <f t="shared" si="4"/>
        <v>0</v>
      </c>
      <c r="AH24" s="388">
        <f t="shared" si="5"/>
        <v>0</v>
      </c>
      <c r="AI24" s="388">
        <f t="shared" si="6"/>
        <v>0</v>
      </c>
      <c r="AJ24" s="630">
        <f t="shared" si="7"/>
        <v>0</v>
      </c>
    </row>
    <row r="25" spans="1:36" ht="12.75" x14ac:dyDescent="0.2">
      <c r="A25" s="338" t="s">
        <v>33</v>
      </c>
      <c r="B25" s="659">
        <v>18</v>
      </c>
      <c r="C25" s="664">
        <v>1</v>
      </c>
      <c r="D25" s="664"/>
      <c r="E25" s="664">
        <v>1</v>
      </c>
      <c r="F25" s="664"/>
      <c r="G25" s="664">
        <v>1</v>
      </c>
      <c r="H25" s="664"/>
      <c r="I25" s="664"/>
      <c r="J25" s="664"/>
      <c r="K25" s="664"/>
      <c r="L25" s="664">
        <v>1</v>
      </c>
      <c r="M25" s="664"/>
      <c r="N25" s="664"/>
      <c r="O25" s="664">
        <v>1</v>
      </c>
      <c r="P25" s="664">
        <v>1</v>
      </c>
      <c r="Q25" s="664"/>
      <c r="R25" s="664"/>
      <c r="S25" s="664"/>
      <c r="T25" s="664"/>
      <c r="U25" s="664"/>
      <c r="V25" s="664"/>
      <c r="W25" s="664"/>
      <c r="X25" s="664"/>
      <c r="Y25" s="664">
        <v>1</v>
      </c>
      <c r="Z25" s="675"/>
      <c r="AA25" s="664"/>
      <c r="AB25" s="664">
        <v>1</v>
      </c>
      <c r="AC25" s="664"/>
      <c r="AD25" s="665"/>
      <c r="AE25" s="386">
        <f t="shared" si="2"/>
        <v>0</v>
      </c>
      <c r="AF25" s="387">
        <f t="shared" si="3"/>
        <v>0</v>
      </c>
      <c r="AG25" s="388">
        <f t="shared" si="4"/>
        <v>0</v>
      </c>
      <c r="AH25" s="388">
        <f t="shared" si="5"/>
        <v>0</v>
      </c>
      <c r="AI25" s="388">
        <f t="shared" si="6"/>
        <v>0</v>
      </c>
      <c r="AJ25" s="630">
        <f t="shared" si="7"/>
        <v>0</v>
      </c>
    </row>
    <row r="26" spans="1:36" ht="12.75" x14ac:dyDescent="0.2">
      <c r="A26" s="338" t="s">
        <v>35</v>
      </c>
      <c r="B26" s="659">
        <v>19</v>
      </c>
      <c r="C26" s="664">
        <v>6</v>
      </c>
      <c r="D26" s="664"/>
      <c r="E26" s="664">
        <v>6</v>
      </c>
      <c r="F26" s="664"/>
      <c r="G26" s="664">
        <v>6</v>
      </c>
      <c r="H26" s="664"/>
      <c r="I26" s="664"/>
      <c r="J26" s="664">
        <v>2</v>
      </c>
      <c r="K26" s="664">
        <v>1</v>
      </c>
      <c r="L26" s="664">
        <v>3</v>
      </c>
      <c r="M26" s="664"/>
      <c r="N26" s="664"/>
      <c r="O26" s="664">
        <v>6</v>
      </c>
      <c r="P26" s="664">
        <v>5</v>
      </c>
      <c r="Q26" s="664"/>
      <c r="R26" s="664"/>
      <c r="S26" s="664"/>
      <c r="T26" s="664"/>
      <c r="U26" s="664">
        <v>1</v>
      </c>
      <c r="V26" s="664">
        <v>1</v>
      </c>
      <c r="W26" s="664">
        <v>2</v>
      </c>
      <c r="X26" s="664"/>
      <c r="Y26" s="664">
        <v>2</v>
      </c>
      <c r="Z26" s="675">
        <v>2</v>
      </c>
      <c r="AA26" s="664">
        <v>1</v>
      </c>
      <c r="AB26" s="664">
        <v>3</v>
      </c>
      <c r="AC26" s="664">
        <v>1</v>
      </c>
      <c r="AD26" s="665">
        <v>1</v>
      </c>
      <c r="AE26" s="386">
        <f t="shared" si="2"/>
        <v>0</v>
      </c>
      <c r="AF26" s="387">
        <f t="shared" si="3"/>
        <v>0</v>
      </c>
      <c r="AG26" s="388">
        <f t="shared" si="4"/>
        <v>0</v>
      </c>
      <c r="AH26" s="388">
        <f t="shared" si="5"/>
        <v>0</v>
      </c>
      <c r="AI26" s="388">
        <f t="shared" si="6"/>
        <v>0</v>
      </c>
      <c r="AJ26" s="630">
        <f t="shared" si="7"/>
        <v>0</v>
      </c>
    </row>
    <row r="27" spans="1:36" ht="12.75" x14ac:dyDescent="0.2">
      <c r="A27" s="338" t="s">
        <v>37</v>
      </c>
      <c r="B27" s="659">
        <v>20</v>
      </c>
      <c r="C27" s="664">
        <v>1</v>
      </c>
      <c r="D27" s="664"/>
      <c r="E27" s="664">
        <v>1</v>
      </c>
      <c r="F27" s="664"/>
      <c r="G27" s="664">
        <v>1</v>
      </c>
      <c r="H27" s="664"/>
      <c r="I27" s="664"/>
      <c r="J27" s="664"/>
      <c r="K27" s="664">
        <v>1</v>
      </c>
      <c r="L27" s="664"/>
      <c r="M27" s="664"/>
      <c r="N27" s="664"/>
      <c r="O27" s="664">
        <v>1</v>
      </c>
      <c r="P27" s="664">
        <v>1</v>
      </c>
      <c r="Q27" s="664"/>
      <c r="R27" s="664"/>
      <c r="S27" s="664"/>
      <c r="T27" s="664"/>
      <c r="U27" s="664"/>
      <c r="V27" s="664"/>
      <c r="W27" s="664"/>
      <c r="X27" s="664"/>
      <c r="Y27" s="664">
        <v>1</v>
      </c>
      <c r="Z27" s="675"/>
      <c r="AA27" s="664"/>
      <c r="AB27" s="664">
        <v>1</v>
      </c>
      <c r="AC27" s="664">
        <v>1</v>
      </c>
      <c r="AD27" s="665">
        <v>1</v>
      </c>
      <c r="AE27" s="386">
        <f t="shared" si="2"/>
        <v>0</v>
      </c>
      <c r="AF27" s="387">
        <f t="shared" si="3"/>
        <v>0</v>
      </c>
      <c r="AG27" s="388">
        <f t="shared" si="4"/>
        <v>0</v>
      </c>
      <c r="AH27" s="388">
        <f t="shared" si="5"/>
        <v>0</v>
      </c>
      <c r="AI27" s="388">
        <f t="shared" si="6"/>
        <v>0</v>
      </c>
      <c r="AJ27" s="630">
        <f t="shared" si="7"/>
        <v>0</v>
      </c>
    </row>
    <row r="28" spans="1:36" ht="12.75" x14ac:dyDescent="0.2">
      <c r="A28" s="338" t="s">
        <v>39</v>
      </c>
      <c r="B28" s="659">
        <v>21</v>
      </c>
      <c r="C28" s="664"/>
      <c r="D28" s="664"/>
      <c r="E28" s="664"/>
      <c r="F28" s="664"/>
      <c r="G28" s="664"/>
      <c r="H28" s="664"/>
      <c r="I28" s="664"/>
      <c r="J28" s="664"/>
      <c r="K28" s="664"/>
      <c r="L28" s="664"/>
      <c r="M28" s="664"/>
      <c r="N28" s="664"/>
      <c r="O28" s="664"/>
      <c r="P28" s="664"/>
      <c r="Q28" s="664"/>
      <c r="R28" s="664"/>
      <c r="S28" s="664"/>
      <c r="T28" s="664"/>
      <c r="U28" s="664"/>
      <c r="V28" s="664"/>
      <c r="W28" s="664"/>
      <c r="X28" s="664"/>
      <c r="Y28" s="664"/>
      <c r="Z28" s="675"/>
      <c r="AA28" s="664"/>
      <c r="AB28" s="664"/>
      <c r="AC28" s="664"/>
      <c r="AD28" s="665"/>
      <c r="AE28" s="386">
        <f t="shared" si="2"/>
        <v>0</v>
      </c>
      <c r="AF28" s="387">
        <f t="shared" si="3"/>
        <v>0</v>
      </c>
      <c r="AG28" s="388">
        <f t="shared" si="4"/>
        <v>0</v>
      </c>
      <c r="AH28" s="388">
        <f t="shared" si="5"/>
        <v>0</v>
      </c>
      <c r="AI28" s="388">
        <f t="shared" si="6"/>
        <v>0</v>
      </c>
      <c r="AJ28" s="630">
        <f t="shared" si="7"/>
        <v>0</v>
      </c>
    </row>
    <row r="29" spans="1:36" ht="12.75" x14ac:dyDescent="0.2">
      <c r="A29" s="338" t="s">
        <v>41</v>
      </c>
      <c r="B29" s="659">
        <v>22</v>
      </c>
      <c r="C29" s="664"/>
      <c r="D29" s="664"/>
      <c r="E29" s="664"/>
      <c r="F29" s="664"/>
      <c r="G29" s="664"/>
      <c r="H29" s="664"/>
      <c r="I29" s="664"/>
      <c r="J29" s="664"/>
      <c r="K29" s="664"/>
      <c r="L29" s="664"/>
      <c r="M29" s="664"/>
      <c r="N29" s="664"/>
      <c r="O29" s="664"/>
      <c r="P29" s="664"/>
      <c r="Q29" s="664"/>
      <c r="R29" s="664"/>
      <c r="S29" s="664"/>
      <c r="T29" s="664"/>
      <c r="U29" s="664"/>
      <c r="V29" s="664"/>
      <c r="W29" s="664"/>
      <c r="X29" s="664"/>
      <c r="Y29" s="664"/>
      <c r="Z29" s="675"/>
      <c r="AA29" s="664"/>
      <c r="AB29" s="664"/>
      <c r="AC29" s="664"/>
      <c r="AD29" s="665"/>
      <c r="AE29" s="386">
        <f t="shared" si="2"/>
        <v>0</v>
      </c>
      <c r="AF29" s="387">
        <f t="shared" si="3"/>
        <v>0</v>
      </c>
      <c r="AG29" s="388">
        <f t="shared" si="4"/>
        <v>0</v>
      </c>
      <c r="AH29" s="388">
        <f t="shared" si="5"/>
        <v>0</v>
      </c>
      <c r="AI29" s="388">
        <f t="shared" si="6"/>
        <v>0</v>
      </c>
      <c r="AJ29" s="630">
        <f t="shared" si="7"/>
        <v>0</v>
      </c>
    </row>
    <row r="30" spans="1:36" ht="12.75" x14ac:dyDescent="0.2">
      <c r="A30" s="338" t="s">
        <v>43</v>
      </c>
      <c r="B30" s="659">
        <v>23</v>
      </c>
      <c r="C30" s="664">
        <v>1</v>
      </c>
      <c r="D30" s="664"/>
      <c r="E30" s="664">
        <v>1</v>
      </c>
      <c r="F30" s="664"/>
      <c r="G30" s="664">
        <v>1</v>
      </c>
      <c r="H30" s="664"/>
      <c r="I30" s="664"/>
      <c r="J30" s="664">
        <v>1</v>
      </c>
      <c r="K30" s="664"/>
      <c r="L30" s="664"/>
      <c r="M30" s="664"/>
      <c r="N30" s="664"/>
      <c r="O30" s="664">
        <v>1</v>
      </c>
      <c r="P30" s="664">
        <v>1</v>
      </c>
      <c r="Q30" s="664"/>
      <c r="R30" s="664"/>
      <c r="S30" s="664"/>
      <c r="T30" s="664"/>
      <c r="U30" s="664"/>
      <c r="V30" s="664"/>
      <c r="W30" s="664"/>
      <c r="X30" s="664"/>
      <c r="Y30" s="664">
        <v>1</v>
      </c>
      <c r="Z30" s="675"/>
      <c r="AA30" s="664"/>
      <c r="AB30" s="664">
        <v>1</v>
      </c>
      <c r="AC30" s="664"/>
      <c r="AD30" s="665"/>
      <c r="AE30" s="386">
        <f t="shared" si="2"/>
        <v>0</v>
      </c>
      <c r="AF30" s="387">
        <f t="shared" si="3"/>
        <v>0</v>
      </c>
      <c r="AG30" s="388">
        <f t="shared" si="4"/>
        <v>0</v>
      </c>
      <c r="AH30" s="388">
        <f t="shared" si="5"/>
        <v>0</v>
      </c>
      <c r="AI30" s="388">
        <f t="shared" si="6"/>
        <v>0</v>
      </c>
      <c r="AJ30" s="630">
        <f t="shared" si="7"/>
        <v>0</v>
      </c>
    </row>
    <row r="31" spans="1:36" ht="12.75" x14ac:dyDescent="0.2">
      <c r="A31" s="338" t="s">
        <v>70</v>
      </c>
      <c r="B31" s="659">
        <v>24</v>
      </c>
      <c r="C31" s="664">
        <v>1</v>
      </c>
      <c r="D31" s="664"/>
      <c r="E31" s="664">
        <v>1</v>
      </c>
      <c r="F31" s="664"/>
      <c r="G31" s="664">
        <v>1</v>
      </c>
      <c r="H31" s="664"/>
      <c r="I31" s="664">
        <v>1</v>
      </c>
      <c r="J31" s="664"/>
      <c r="K31" s="664"/>
      <c r="L31" s="664"/>
      <c r="M31" s="664"/>
      <c r="N31" s="664"/>
      <c r="O31" s="664">
        <v>1</v>
      </c>
      <c r="P31" s="664">
        <v>1</v>
      </c>
      <c r="Q31" s="664"/>
      <c r="R31" s="664"/>
      <c r="S31" s="664"/>
      <c r="T31" s="664"/>
      <c r="U31" s="664"/>
      <c r="V31" s="664"/>
      <c r="W31" s="664"/>
      <c r="X31" s="664"/>
      <c r="Y31" s="664">
        <v>1</v>
      </c>
      <c r="Z31" s="675"/>
      <c r="AA31" s="664"/>
      <c r="AB31" s="664">
        <v>1</v>
      </c>
      <c r="AC31" s="664"/>
      <c r="AD31" s="665"/>
      <c r="AE31" s="386">
        <f t="shared" si="2"/>
        <v>0</v>
      </c>
      <c r="AF31" s="387">
        <f t="shared" si="3"/>
        <v>0</v>
      </c>
      <c r="AG31" s="388">
        <f t="shared" si="4"/>
        <v>0</v>
      </c>
      <c r="AH31" s="388">
        <f t="shared" si="5"/>
        <v>0</v>
      </c>
      <c r="AI31" s="388">
        <f t="shared" si="6"/>
        <v>0</v>
      </c>
      <c r="AJ31" s="630">
        <f t="shared" si="7"/>
        <v>0</v>
      </c>
    </row>
    <row r="32" spans="1:36" ht="12.75" x14ac:dyDescent="0.2">
      <c r="A32" s="338" t="s">
        <v>71</v>
      </c>
      <c r="B32" s="659">
        <v>25</v>
      </c>
      <c r="C32" s="664">
        <v>1</v>
      </c>
      <c r="D32" s="664"/>
      <c r="E32" s="664">
        <v>1</v>
      </c>
      <c r="F32" s="664"/>
      <c r="G32" s="664">
        <v>1</v>
      </c>
      <c r="H32" s="664"/>
      <c r="I32" s="664"/>
      <c r="J32" s="664"/>
      <c r="K32" s="664">
        <v>1</v>
      </c>
      <c r="L32" s="664"/>
      <c r="M32" s="664"/>
      <c r="N32" s="664"/>
      <c r="O32" s="664"/>
      <c r="P32" s="664"/>
      <c r="Q32" s="664">
        <v>1</v>
      </c>
      <c r="R32" s="664"/>
      <c r="S32" s="664"/>
      <c r="T32" s="664"/>
      <c r="U32" s="664"/>
      <c r="V32" s="664"/>
      <c r="W32" s="664"/>
      <c r="X32" s="664">
        <v>1</v>
      </c>
      <c r="Y32" s="664"/>
      <c r="Z32" s="675"/>
      <c r="AA32" s="664"/>
      <c r="AB32" s="664">
        <v>1</v>
      </c>
      <c r="AC32" s="664"/>
      <c r="AD32" s="665"/>
      <c r="AE32" s="386">
        <f t="shared" si="2"/>
        <v>0</v>
      </c>
      <c r="AF32" s="387">
        <f t="shared" si="3"/>
        <v>0</v>
      </c>
      <c r="AG32" s="388">
        <f t="shared" si="4"/>
        <v>0</v>
      </c>
      <c r="AH32" s="388">
        <f t="shared" si="5"/>
        <v>0</v>
      </c>
      <c r="AI32" s="388">
        <f t="shared" si="6"/>
        <v>0</v>
      </c>
      <c r="AJ32" s="630">
        <f t="shared" si="7"/>
        <v>0</v>
      </c>
    </row>
    <row r="33" spans="1:36" ht="12.75" x14ac:dyDescent="0.2">
      <c r="A33" s="338" t="s">
        <v>47</v>
      </c>
      <c r="B33" s="659">
        <v>26</v>
      </c>
      <c r="C33" s="664">
        <v>3</v>
      </c>
      <c r="D33" s="664"/>
      <c r="E33" s="664">
        <v>2</v>
      </c>
      <c r="F33" s="664"/>
      <c r="G33" s="664">
        <v>3</v>
      </c>
      <c r="H33" s="664"/>
      <c r="I33" s="664"/>
      <c r="J33" s="664">
        <v>1</v>
      </c>
      <c r="K33" s="664">
        <v>1</v>
      </c>
      <c r="L33" s="664">
        <v>1</v>
      </c>
      <c r="M33" s="664">
        <v>2</v>
      </c>
      <c r="N33" s="664">
        <v>1</v>
      </c>
      <c r="O33" s="664">
        <v>3</v>
      </c>
      <c r="P33" s="664">
        <v>3</v>
      </c>
      <c r="Q33" s="664"/>
      <c r="R33" s="664"/>
      <c r="S33" s="664"/>
      <c r="T33" s="664"/>
      <c r="U33" s="664"/>
      <c r="V33" s="664"/>
      <c r="W33" s="664"/>
      <c r="X33" s="664">
        <v>1</v>
      </c>
      <c r="Y33" s="664">
        <v>2</v>
      </c>
      <c r="Z33" s="675"/>
      <c r="AA33" s="664"/>
      <c r="AB33" s="664">
        <v>3</v>
      </c>
      <c r="AC33" s="664">
        <v>1</v>
      </c>
      <c r="AD33" s="665"/>
      <c r="AE33" s="386">
        <f t="shared" si="2"/>
        <v>0</v>
      </c>
      <c r="AF33" s="387">
        <f t="shared" si="3"/>
        <v>0</v>
      </c>
      <c r="AG33" s="388">
        <f t="shared" si="4"/>
        <v>0</v>
      </c>
      <c r="AH33" s="388">
        <f t="shared" si="5"/>
        <v>0</v>
      </c>
      <c r="AI33" s="388">
        <f t="shared" si="6"/>
        <v>0</v>
      </c>
      <c r="AJ33" s="630">
        <f t="shared" si="7"/>
        <v>1</v>
      </c>
    </row>
    <row r="34" spans="1:36" ht="12.75" x14ac:dyDescent="0.2">
      <c r="A34" s="338" t="s">
        <v>49</v>
      </c>
      <c r="B34" s="659">
        <v>27</v>
      </c>
      <c r="C34" s="664">
        <v>3</v>
      </c>
      <c r="D34" s="664"/>
      <c r="E34" s="664">
        <v>3</v>
      </c>
      <c r="F34" s="664"/>
      <c r="G34" s="664">
        <v>3</v>
      </c>
      <c r="H34" s="664"/>
      <c r="I34" s="664">
        <v>1</v>
      </c>
      <c r="J34" s="664"/>
      <c r="K34" s="664">
        <v>1</v>
      </c>
      <c r="L34" s="664">
        <v>1</v>
      </c>
      <c r="M34" s="664">
        <v>1</v>
      </c>
      <c r="N34" s="664"/>
      <c r="O34" s="664">
        <v>2</v>
      </c>
      <c r="P34" s="664">
        <v>1</v>
      </c>
      <c r="Q34" s="664">
        <v>1</v>
      </c>
      <c r="R34" s="664">
        <v>1</v>
      </c>
      <c r="S34" s="664"/>
      <c r="T34" s="664"/>
      <c r="U34" s="664"/>
      <c r="V34" s="664"/>
      <c r="W34" s="664"/>
      <c r="X34" s="664"/>
      <c r="Y34" s="664">
        <v>3</v>
      </c>
      <c r="Z34" s="675"/>
      <c r="AA34" s="664"/>
      <c r="AB34" s="664">
        <v>3</v>
      </c>
      <c r="AC34" s="664">
        <v>2</v>
      </c>
      <c r="AD34" s="665">
        <v>2</v>
      </c>
      <c r="AE34" s="386">
        <f t="shared" si="2"/>
        <v>0</v>
      </c>
      <c r="AF34" s="387">
        <f t="shared" si="3"/>
        <v>0</v>
      </c>
      <c r="AG34" s="388">
        <f t="shared" si="4"/>
        <v>0</v>
      </c>
      <c r="AH34" s="388">
        <f t="shared" si="5"/>
        <v>0</v>
      </c>
      <c r="AI34" s="388">
        <f t="shared" si="6"/>
        <v>0</v>
      </c>
      <c r="AJ34" s="630">
        <f t="shared" si="7"/>
        <v>0</v>
      </c>
    </row>
    <row r="35" spans="1:36" ht="12.75" x14ac:dyDescent="0.2">
      <c r="A35" s="338" t="s">
        <v>52</v>
      </c>
      <c r="B35" s="659">
        <v>28</v>
      </c>
      <c r="C35" s="664">
        <v>1</v>
      </c>
      <c r="D35" s="664"/>
      <c r="E35" s="664">
        <v>1</v>
      </c>
      <c r="F35" s="664"/>
      <c r="G35" s="664">
        <v>1</v>
      </c>
      <c r="H35" s="664"/>
      <c r="I35" s="664"/>
      <c r="J35" s="664"/>
      <c r="K35" s="664">
        <v>1</v>
      </c>
      <c r="L35" s="664"/>
      <c r="M35" s="664"/>
      <c r="N35" s="664"/>
      <c r="O35" s="664">
        <v>1</v>
      </c>
      <c r="P35" s="664"/>
      <c r="Q35" s="664"/>
      <c r="R35" s="664"/>
      <c r="S35" s="664"/>
      <c r="T35" s="664"/>
      <c r="U35" s="664"/>
      <c r="V35" s="664"/>
      <c r="W35" s="664">
        <v>1</v>
      </c>
      <c r="X35" s="664"/>
      <c r="Y35" s="664"/>
      <c r="Z35" s="675"/>
      <c r="AA35" s="664"/>
      <c r="AB35" s="664">
        <v>1</v>
      </c>
      <c r="AC35" s="664"/>
      <c r="AD35" s="665"/>
      <c r="AE35" s="386">
        <f t="shared" si="2"/>
        <v>0</v>
      </c>
      <c r="AF35" s="387">
        <f t="shared" si="3"/>
        <v>0</v>
      </c>
      <c r="AG35" s="388">
        <f t="shared" si="4"/>
        <v>0</v>
      </c>
      <c r="AH35" s="388">
        <f t="shared" si="5"/>
        <v>0</v>
      </c>
      <c r="AI35" s="388">
        <f t="shared" si="6"/>
        <v>0</v>
      </c>
      <c r="AJ35" s="630">
        <f t="shared" si="7"/>
        <v>0</v>
      </c>
    </row>
    <row r="36" spans="1:36" ht="12.75" x14ac:dyDescent="0.2">
      <c r="A36" s="337" t="s">
        <v>53</v>
      </c>
      <c r="B36" s="659">
        <v>29</v>
      </c>
      <c r="C36" s="664">
        <v>1</v>
      </c>
      <c r="D36" s="664"/>
      <c r="E36" s="664">
        <v>1</v>
      </c>
      <c r="F36" s="664"/>
      <c r="G36" s="664">
        <v>1</v>
      </c>
      <c r="H36" s="664"/>
      <c r="I36" s="664"/>
      <c r="J36" s="664"/>
      <c r="K36" s="664"/>
      <c r="L36" s="664">
        <v>1</v>
      </c>
      <c r="M36" s="664"/>
      <c r="N36" s="664"/>
      <c r="O36" s="664">
        <v>1</v>
      </c>
      <c r="P36" s="664">
        <v>1</v>
      </c>
      <c r="Q36" s="664"/>
      <c r="R36" s="664"/>
      <c r="S36" s="664"/>
      <c r="T36" s="664"/>
      <c r="U36" s="664"/>
      <c r="V36" s="664"/>
      <c r="W36" s="664"/>
      <c r="X36" s="664"/>
      <c r="Y36" s="664">
        <v>1</v>
      </c>
      <c r="Z36" s="675"/>
      <c r="AA36" s="664"/>
      <c r="AB36" s="664">
        <v>1</v>
      </c>
      <c r="AC36" s="664"/>
      <c r="AD36" s="665"/>
      <c r="AE36" s="386">
        <f t="shared" si="2"/>
        <v>0</v>
      </c>
      <c r="AF36" s="387">
        <f t="shared" si="3"/>
        <v>0</v>
      </c>
      <c r="AG36" s="388">
        <f t="shared" si="4"/>
        <v>0</v>
      </c>
      <c r="AH36" s="388">
        <f t="shared" si="5"/>
        <v>0</v>
      </c>
      <c r="AI36" s="388">
        <f t="shared" si="6"/>
        <v>0</v>
      </c>
      <c r="AJ36" s="630">
        <f t="shared" si="7"/>
        <v>0</v>
      </c>
    </row>
    <row r="37" spans="1:36" ht="12.75" x14ac:dyDescent="0.2">
      <c r="A37" s="337" t="s">
        <v>55</v>
      </c>
      <c r="B37" s="659">
        <v>30</v>
      </c>
      <c r="C37" s="664"/>
      <c r="D37" s="664"/>
      <c r="E37" s="664"/>
      <c r="F37" s="664"/>
      <c r="G37" s="664"/>
      <c r="H37" s="664"/>
      <c r="I37" s="664"/>
      <c r="J37" s="664"/>
      <c r="K37" s="664"/>
      <c r="L37" s="664"/>
      <c r="M37" s="664"/>
      <c r="N37" s="664"/>
      <c r="O37" s="664"/>
      <c r="P37" s="664"/>
      <c r="Q37" s="664"/>
      <c r="R37" s="664"/>
      <c r="S37" s="664"/>
      <c r="T37" s="664"/>
      <c r="U37" s="664"/>
      <c r="V37" s="664"/>
      <c r="W37" s="664"/>
      <c r="X37" s="664"/>
      <c r="Y37" s="664"/>
      <c r="Z37" s="675"/>
      <c r="AA37" s="664"/>
      <c r="AB37" s="664"/>
      <c r="AC37" s="664"/>
      <c r="AD37" s="665"/>
      <c r="AE37" s="386">
        <f t="shared" si="2"/>
        <v>0</v>
      </c>
      <c r="AF37" s="387">
        <f t="shared" si="3"/>
        <v>0</v>
      </c>
      <c r="AG37" s="388">
        <f t="shared" si="4"/>
        <v>0</v>
      </c>
      <c r="AH37" s="388">
        <f t="shared" si="5"/>
        <v>0</v>
      </c>
      <c r="AI37" s="388">
        <f t="shared" si="6"/>
        <v>0</v>
      </c>
      <c r="AJ37" s="630">
        <f t="shared" si="7"/>
        <v>0</v>
      </c>
    </row>
    <row r="38" spans="1:36" ht="12.75" x14ac:dyDescent="0.2">
      <c r="A38" s="337" t="s">
        <v>57</v>
      </c>
      <c r="B38" s="659">
        <v>31</v>
      </c>
      <c r="C38" s="664">
        <v>1</v>
      </c>
      <c r="D38" s="664"/>
      <c r="E38" s="664">
        <v>1</v>
      </c>
      <c r="F38" s="664"/>
      <c r="G38" s="664">
        <v>1</v>
      </c>
      <c r="H38" s="664"/>
      <c r="I38" s="664"/>
      <c r="J38" s="664">
        <v>1</v>
      </c>
      <c r="K38" s="664"/>
      <c r="L38" s="664"/>
      <c r="M38" s="664"/>
      <c r="N38" s="664"/>
      <c r="O38" s="664">
        <v>1</v>
      </c>
      <c r="P38" s="664">
        <v>1</v>
      </c>
      <c r="Q38" s="664"/>
      <c r="R38" s="664"/>
      <c r="S38" s="664"/>
      <c r="T38" s="664"/>
      <c r="U38" s="664"/>
      <c r="V38" s="664"/>
      <c r="W38" s="664"/>
      <c r="X38" s="664"/>
      <c r="Y38" s="664">
        <v>1</v>
      </c>
      <c r="Z38" s="675"/>
      <c r="AA38" s="664"/>
      <c r="AB38" s="664">
        <v>1</v>
      </c>
      <c r="AC38" s="664"/>
      <c r="AD38" s="665"/>
      <c r="AE38" s="386">
        <f t="shared" si="2"/>
        <v>0</v>
      </c>
      <c r="AF38" s="387">
        <f t="shared" si="3"/>
        <v>0</v>
      </c>
      <c r="AG38" s="388">
        <f t="shared" si="4"/>
        <v>0</v>
      </c>
      <c r="AH38" s="388">
        <f t="shared" si="5"/>
        <v>0</v>
      </c>
      <c r="AI38" s="388">
        <f t="shared" si="6"/>
        <v>0</v>
      </c>
      <c r="AJ38" s="630">
        <f t="shared" si="7"/>
        <v>0</v>
      </c>
    </row>
    <row r="39" spans="1:36" ht="12.75" x14ac:dyDescent="0.2">
      <c r="A39" s="337" t="s">
        <v>59</v>
      </c>
      <c r="B39" s="659">
        <v>32</v>
      </c>
      <c r="C39" s="664">
        <v>1</v>
      </c>
      <c r="D39" s="664"/>
      <c r="E39" s="664">
        <v>1</v>
      </c>
      <c r="F39" s="664"/>
      <c r="G39" s="664">
        <v>1</v>
      </c>
      <c r="H39" s="664"/>
      <c r="I39" s="664"/>
      <c r="J39" s="664">
        <v>1</v>
      </c>
      <c r="K39" s="664"/>
      <c r="L39" s="664"/>
      <c r="M39" s="664"/>
      <c r="N39" s="664"/>
      <c r="O39" s="664"/>
      <c r="P39" s="664"/>
      <c r="Q39" s="664">
        <v>1</v>
      </c>
      <c r="R39" s="664"/>
      <c r="S39" s="664"/>
      <c r="T39" s="664"/>
      <c r="U39" s="664"/>
      <c r="V39" s="664"/>
      <c r="W39" s="664"/>
      <c r="X39" s="664"/>
      <c r="Y39" s="664">
        <v>1</v>
      </c>
      <c r="Z39" s="675"/>
      <c r="AA39" s="664"/>
      <c r="AB39" s="664">
        <v>1</v>
      </c>
      <c r="AC39" s="664">
        <v>1</v>
      </c>
      <c r="AD39" s="665">
        <v>1</v>
      </c>
      <c r="AE39" s="386">
        <f t="shared" si="2"/>
        <v>0</v>
      </c>
      <c r="AF39" s="387">
        <f t="shared" si="3"/>
        <v>0</v>
      </c>
      <c r="AG39" s="388">
        <f t="shared" si="4"/>
        <v>0</v>
      </c>
      <c r="AH39" s="388">
        <f t="shared" si="5"/>
        <v>0</v>
      </c>
      <c r="AI39" s="388">
        <f t="shared" si="6"/>
        <v>0</v>
      </c>
      <c r="AJ39" s="630">
        <f t="shared" si="7"/>
        <v>0</v>
      </c>
    </row>
    <row r="40" spans="1:36" ht="12.75" x14ac:dyDescent="0.2">
      <c r="A40" s="337" t="s">
        <v>61</v>
      </c>
      <c r="B40" s="659">
        <v>33</v>
      </c>
      <c r="C40" s="664">
        <v>1</v>
      </c>
      <c r="D40" s="664">
        <v>1</v>
      </c>
      <c r="E40" s="664">
        <v>1</v>
      </c>
      <c r="F40" s="664"/>
      <c r="G40" s="664">
        <v>1</v>
      </c>
      <c r="H40" s="664"/>
      <c r="I40" s="664"/>
      <c r="J40" s="664"/>
      <c r="K40" s="664"/>
      <c r="L40" s="664">
        <v>1</v>
      </c>
      <c r="M40" s="664"/>
      <c r="N40" s="664"/>
      <c r="O40" s="664">
        <v>1</v>
      </c>
      <c r="P40" s="664">
        <v>1</v>
      </c>
      <c r="Q40" s="664"/>
      <c r="R40" s="664"/>
      <c r="S40" s="664"/>
      <c r="T40" s="664"/>
      <c r="U40" s="664"/>
      <c r="V40" s="664"/>
      <c r="W40" s="664"/>
      <c r="X40" s="664"/>
      <c r="Y40" s="664">
        <v>1</v>
      </c>
      <c r="Z40" s="675"/>
      <c r="AA40" s="664"/>
      <c r="AB40" s="664">
        <v>1</v>
      </c>
      <c r="AC40" s="664"/>
      <c r="AD40" s="665"/>
      <c r="AE40" s="386">
        <f t="shared" si="2"/>
        <v>0</v>
      </c>
      <c r="AF40" s="387">
        <f t="shared" si="3"/>
        <v>0</v>
      </c>
      <c r="AG40" s="388">
        <f t="shared" si="4"/>
        <v>0</v>
      </c>
      <c r="AH40" s="388">
        <f t="shared" si="5"/>
        <v>0</v>
      </c>
      <c r="AI40" s="388">
        <f t="shared" si="6"/>
        <v>0</v>
      </c>
      <c r="AJ40" s="630">
        <f t="shared" si="7"/>
        <v>0</v>
      </c>
    </row>
    <row r="41" spans="1:36" ht="12.75" x14ac:dyDescent="0.2">
      <c r="A41" s="337" t="s">
        <v>63</v>
      </c>
      <c r="B41" s="659">
        <v>34</v>
      </c>
      <c r="C41" s="664"/>
      <c r="D41" s="664"/>
      <c r="E41" s="664"/>
      <c r="F41" s="664"/>
      <c r="G41" s="664"/>
      <c r="H41" s="664"/>
      <c r="I41" s="664"/>
      <c r="J41" s="664"/>
      <c r="K41" s="664"/>
      <c r="L41" s="664"/>
      <c r="M41" s="664"/>
      <c r="N41" s="664"/>
      <c r="O41" s="664"/>
      <c r="P41" s="664"/>
      <c r="Q41" s="664"/>
      <c r="R41" s="664"/>
      <c r="S41" s="664"/>
      <c r="T41" s="664"/>
      <c r="U41" s="664"/>
      <c r="V41" s="664"/>
      <c r="W41" s="664"/>
      <c r="X41" s="664"/>
      <c r="Y41" s="664"/>
      <c r="Z41" s="675"/>
      <c r="AA41" s="664"/>
      <c r="AB41" s="664"/>
      <c r="AC41" s="664"/>
      <c r="AD41" s="665"/>
      <c r="AE41" s="386">
        <f t="shared" si="2"/>
        <v>0</v>
      </c>
      <c r="AF41" s="387">
        <f t="shared" si="3"/>
        <v>0</v>
      </c>
      <c r="AG41" s="388">
        <f t="shared" si="4"/>
        <v>0</v>
      </c>
      <c r="AH41" s="388">
        <f t="shared" si="5"/>
        <v>0</v>
      </c>
      <c r="AI41" s="388">
        <f t="shared" si="6"/>
        <v>0</v>
      </c>
      <c r="AJ41" s="630">
        <f t="shared" si="7"/>
        <v>0</v>
      </c>
    </row>
    <row r="42" spans="1:36" ht="12.75" x14ac:dyDescent="0.2">
      <c r="A42" s="337" t="s">
        <v>65</v>
      </c>
      <c r="B42" s="659">
        <v>35</v>
      </c>
      <c r="C42" s="664">
        <v>3</v>
      </c>
      <c r="D42" s="664"/>
      <c r="E42" s="664">
        <v>3</v>
      </c>
      <c r="F42" s="664"/>
      <c r="G42" s="664">
        <v>3</v>
      </c>
      <c r="H42" s="664">
        <v>1</v>
      </c>
      <c r="I42" s="664"/>
      <c r="J42" s="664">
        <v>1</v>
      </c>
      <c r="K42" s="664"/>
      <c r="L42" s="664">
        <v>2</v>
      </c>
      <c r="M42" s="664"/>
      <c r="N42" s="664"/>
      <c r="O42" s="664">
        <v>2</v>
      </c>
      <c r="P42" s="664"/>
      <c r="Q42" s="664">
        <v>1</v>
      </c>
      <c r="R42" s="664"/>
      <c r="S42" s="664"/>
      <c r="T42" s="664"/>
      <c r="U42" s="664"/>
      <c r="V42" s="664">
        <v>1</v>
      </c>
      <c r="W42" s="664"/>
      <c r="X42" s="664"/>
      <c r="Y42" s="664">
        <v>2</v>
      </c>
      <c r="Z42" s="675">
        <v>1</v>
      </c>
      <c r="AA42" s="664"/>
      <c r="AB42" s="664">
        <v>2</v>
      </c>
      <c r="AC42" s="664">
        <v>1</v>
      </c>
      <c r="AD42" s="665">
        <v>1</v>
      </c>
      <c r="AE42" s="386">
        <f t="shared" si="2"/>
        <v>0</v>
      </c>
      <c r="AF42" s="387">
        <f t="shared" si="3"/>
        <v>0</v>
      </c>
      <c r="AG42" s="388">
        <f t="shared" si="4"/>
        <v>0</v>
      </c>
      <c r="AH42" s="388">
        <f t="shared" si="5"/>
        <v>0</v>
      </c>
      <c r="AI42" s="388">
        <f t="shared" si="6"/>
        <v>0</v>
      </c>
      <c r="AJ42" s="630">
        <f t="shared" si="7"/>
        <v>0</v>
      </c>
    </row>
    <row r="43" spans="1:36" ht="48" x14ac:dyDescent="0.2">
      <c r="A43" s="336" t="s">
        <v>264</v>
      </c>
      <c r="B43" s="659">
        <v>36</v>
      </c>
      <c r="C43" s="664">
        <v>1</v>
      </c>
      <c r="D43" s="664"/>
      <c r="E43" s="664">
        <v>1</v>
      </c>
      <c r="F43" s="664"/>
      <c r="G43" s="664">
        <v>1</v>
      </c>
      <c r="H43" s="664"/>
      <c r="I43" s="664"/>
      <c r="J43" s="664"/>
      <c r="K43" s="664">
        <v>1</v>
      </c>
      <c r="L43" s="664"/>
      <c r="M43" s="664"/>
      <c r="N43" s="664"/>
      <c r="O43" s="664">
        <v>1</v>
      </c>
      <c r="P43" s="664">
        <v>1</v>
      </c>
      <c r="Q43" s="664"/>
      <c r="R43" s="664"/>
      <c r="S43" s="664"/>
      <c r="T43" s="664"/>
      <c r="U43" s="664"/>
      <c r="V43" s="664"/>
      <c r="W43" s="664"/>
      <c r="X43" s="664"/>
      <c r="Y43" s="664">
        <v>1</v>
      </c>
      <c r="Z43" s="675"/>
      <c r="AA43" s="664"/>
      <c r="AB43" s="664">
        <v>1</v>
      </c>
      <c r="AC43" s="664"/>
      <c r="AD43" s="665"/>
      <c r="AE43" s="386">
        <f t="shared" si="2"/>
        <v>0</v>
      </c>
      <c r="AF43" s="387">
        <f t="shared" si="3"/>
        <v>0</v>
      </c>
      <c r="AG43" s="388">
        <f t="shared" si="4"/>
        <v>0</v>
      </c>
      <c r="AH43" s="388">
        <f t="shared" si="5"/>
        <v>0</v>
      </c>
      <c r="AI43" s="388">
        <f t="shared" si="6"/>
        <v>0</v>
      </c>
      <c r="AJ43" s="630">
        <f t="shared" si="7"/>
        <v>0</v>
      </c>
    </row>
    <row r="44" spans="1:36" ht="50.25" customHeight="1" x14ac:dyDescent="0.2">
      <c r="A44" s="336" t="s">
        <v>265</v>
      </c>
      <c r="B44" s="659">
        <v>37</v>
      </c>
      <c r="C44" s="664"/>
      <c r="D44" s="664"/>
      <c r="E44" s="664"/>
      <c r="F44" s="664"/>
      <c r="G44" s="664"/>
      <c r="H44" s="664"/>
      <c r="I44" s="664"/>
      <c r="J44" s="664"/>
      <c r="K44" s="664"/>
      <c r="L44" s="664"/>
      <c r="M44" s="664"/>
      <c r="N44" s="664"/>
      <c r="O44" s="664"/>
      <c r="P44" s="664"/>
      <c r="Q44" s="664"/>
      <c r="R44" s="664"/>
      <c r="S44" s="664"/>
      <c r="T44" s="664"/>
      <c r="U44" s="664"/>
      <c r="V44" s="664"/>
      <c r="W44" s="664"/>
      <c r="X44" s="664"/>
      <c r="Y44" s="664"/>
      <c r="Z44" s="675"/>
      <c r="AA44" s="664"/>
      <c r="AB44" s="664"/>
      <c r="AC44" s="664"/>
      <c r="AD44" s="665"/>
      <c r="AE44" s="386">
        <f t="shared" si="2"/>
        <v>0</v>
      </c>
      <c r="AF44" s="387">
        <f t="shared" si="3"/>
        <v>0</v>
      </c>
      <c r="AG44" s="388">
        <f t="shared" si="4"/>
        <v>0</v>
      </c>
      <c r="AH44" s="388">
        <f t="shared" si="5"/>
        <v>0</v>
      </c>
      <c r="AI44" s="388">
        <f t="shared" si="6"/>
        <v>0</v>
      </c>
      <c r="AJ44" s="630">
        <f t="shared" si="7"/>
        <v>0</v>
      </c>
    </row>
    <row r="45" spans="1:36" ht="12.75" x14ac:dyDescent="0.2">
      <c r="A45" s="339" t="s">
        <v>220</v>
      </c>
      <c r="B45" s="668">
        <v>38</v>
      </c>
      <c r="C45" s="664">
        <v>6</v>
      </c>
      <c r="D45" s="664"/>
      <c r="E45" s="664">
        <v>6</v>
      </c>
      <c r="F45" s="664"/>
      <c r="G45" s="664">
        <v>6</v>
      </c>
      <c r="H45" s="664">
        <v>2</v>
      </c>
      <c r="I45" s="664"/>
      <c r="J45" s="664"/>
      <c r="K45" s="664"/>
      <c r="L45" s="664">
        <v>6</v>
      </c>
      <c r="M45" s="664"/>
      <c r="N45" s="664"/>
      <c r="O45" s="664">
        <v>1</v>
      </c>
      <c r="P45" s="664"/>
      <c r="Q45" s="664">
        <v>4</v>
      </c>
      <c r="R45" s="664"/>
      <c r="S45" s="664"/>
      <c r="T45" s="664">
        <v>1</v>
      </c>
      <c r="U45" s="664"/>
      <c r="V45" s="664"/>
      <c r="W45" s="664"/>
      <c r="X45" s="664"/>
      <c r="Y45" s="664">
        <v>6</v>
      </c>
      <c r="Z45" s="675"/>
      <c r="AA45" s="664"/>
      <c r="AB45" s="664">
        <v>6</v>
      </c>
      <c r="AC45" s="664">
        <v>2</v>
      </c>
      <c r="AD45" s="665">
        <v>2</v>
      </c>
      <c r="AE45" s="386">
        <f t="shared" si="2"/>
        <v>0</v>
      </c>
      <c r="AF45" s="387">
        <f t="shared" si="3"/>
        <v>0</v>
      </c>
      <c r="AG45" s="388">
        <f t="shared" si="4"/>
        <v>0</v>
      </c>
      <c r="AH45" s="388">
        <f t="shared" si="5"/>
        <v>0</v>
      </c>
      <c r="AI45" s="388">
        <f t="shared" si="6"/>
        <v>0</v>
      </c>
      <c r="AJ45" s="630">
        <f t="shared" si="7"/>
        <v>0</v>
      </c>
    </row>
    <row r="46" spans="1:36" ht="36" x14ac:dyDescent="0.2">
      <c r="A46" s="336" t="s">
        <v>266</v>
      </c>
      <c r="B46" s="659">
        <v>39</v>
      </c>
      <c r="C46" s="664"/>
      <c r="D46" s="664"/>
      <c r="E46" s="664"/>
      <c r="F46" s="664"/>
      <c r="G46" s="664"/>
      <c r="H46" s="664"/>
      <c r="I46" s="664"/>
      <c r="J46" s="664"/>
      <c r="K46" s="664"/>
      <c r="L46" s="664"/>
      <c r="M46" s="664"/>
      <c r="N46" s="664"/>
      <c r="O46" s="664"/>
      <c r="P46" s="664"/>
      <c r="Q46" s="664"/>
      <c r="R46" s="664"/>
      <c r="S46" s="664"/>
      <c r="T46" s="664"/>
      <c r="U46" s="664"/>
      <c r="V46" s="664"/>
      <c r="W46" s="664"/>
      <c r="X46" s="664"/>
      <c r="Y46" s="664"/>
      <c r="Z46" s="675"/>
      <c r="AA46" s="664"/>
      <c r="AB46" s="664"/>
      <c r="AC46" s="664"/>
      <c r="AD46" s="665"/>
      <c r="AE46" s="386">
        <f t="shared" si="2"/>
        <v>0</v>
      </c>
      <c r="AF46" s="387">
        <f t="shared" si="3"/>
        <v>0</v>
      </c>
      <c r="AG46" s="388">
        <f t="shared" si="4"/>
        <v>0</v>
      </c>
      <c r="AH46" s="388">
        <f t="shared" si="5"/>
        <v>0</v>
      </c>
      <c r="AI46" s="388">
        <f t="shared" si="6"/>
        <v>0</v>
      </c>
      <c r="AJ46" s="630">
        <f t="shared" si="7"/>
        <v>0</v>
      </c>
    </row>
    <row r="47" spans="1:36" ht="12.75" x14ac:dyDescent="0.2">
      <c r="A47" s="341" t="s">
        <v>221</v>
      </c>
      <c r="B47" s="669">
        <v>40</v>
      </c>
      <c r="C47" s="666">
        <v>28</v>
      </c>
      <c r="D47" s="666"/>
      <c r="E47" s="666">
        <v>19</v>
      </c>
      <c r="F47" s="666"/>
      <c r="G47" s="666">
        <v>28</v>
      </c>
      <c r="H47" s="666"/>
      <c r="I47" s="666"/>
      <c r="J47" s="666"/>
      <c r="K47" s="666"/>
      <c r="L47" s="666">
        <v>28</v>
      </c>
      <c r="M47" s="666"/>
      <c r="N47" s="666"/>
      <c r="O47" s="666">
        <v>4</v>
      </c>
      <c r="P47" s="666">
        <v>1</v>
      </c>
      <c r="Q47" s="666">
        <v>11</v>
      </c>
      <c r="R47" s="666"/>
      <c r="S47" s="666"/>
      <c r="T47" s="666">
        <v>13</v>
      </c>
      <c r="U47" s="666">
        <v>1</v>
      </c>
      <c r="V47" s="666">
        <v>3</v>
      </c>
      <c r="W47" s="666">
        <v>2</v>
      </c>
      <c r="X47" s="666">
        <v>6</v>
      </c>
      <c r="Y47" s="666">
        <v>16</v>
      </c>
      <c r="Z47" s="677">
        <v>2</v>
      </c>
      <c r="AA47" s="666">
        <v>1</v>
      </c>
      <c r="AB47" s="666">
        <v>25</v>
      </c>
      <c r="AC47" s="666">
        <v>9</v>
      </c>
      <c r="AD47" s="667">
        <v>8</v>
      </c>
      <c r="AE47" s="386">
        <f t="shared" si="2"/>
        <v>0</v>
      </c>
      <c r="AF47" s="387">
        <f t="shared" si="3"/>
        <v>0</v>
      </c>
      <c r="AG47" s="388">
        <f t="shared" si="4"/>
        <v>0</v>
      </c>
      <c r="AH47" s="388">
        <f t="shared" si="5"/>
        <v>0</v>
      </c>
      <c r="AI47" s="388">
        <f t="shared" si="6"/>
        <v>0</v>
      </c>
      <c r="AJ47" s="630">
        <f t="shared" si="7"/>
        <v>1</v>
      </c>
    </row>
    <row r="49" spans="1:9" x14ac:dyDescent="0.2">
      <c r="A49" s="203" t="s">
        <v>296</v>
      </c>
      <c r="C49" s="204"/>
      <c r="G49" s="200"/>
    </row>
    <row r="50" spans="1:9" x14ac:dyDescent="0.2">
      <c r="A50" s="3" t="s">
        <v>267</v>
      </c>
      <c r="B50" s="218">
        <v>41</v>
      </c>
      <c r="C50" s="201">
        <f>SUM(C53:C54)</f>
        <v>4</v>
      </c>
      <c r="D50" s="205" t="s">
        <v>268</v>
      </c>
      <c r="G50" s="692" t="s">
        <v>269</v>
      </c>
      <c r="H50" s="201">
        <f>SUM(H53:H54)</f>
        <v>1</v>
      </c>
      <c r="I50" s="3" t="s">
        <v>268</v>
      </c>
    </row>
    <row r="51" spans="1:9" ht="12.75" x14ac:dyDescent="0.2">
      <c r="A51" s="223" t="s">
        <v>154</v>
      </c>
      <c r="B51" s="218">
        <v>42</v>
      </c>
      <c r="C51" s="629">
        <v>4</v>
      </c>
      <c r="D51" s="206" t="s">
        <v>268</v>
      </c>
      <c r="G51" s="692"/>
      <c r="H51" s="202">
        <v>1</v>
      </c>
      <c r="I51" s="3" t="s">
        <v>268</v>
      </c>
    </row>
    <row r="52" spans="1:9" ht="15" x14ac:dyDescent="0.2">
      <c r="A52" s="222" t="s">
        <v>12</v>
      </c>
      <c r="B52" s="218"/>
      <c r="C52" s="631"/>
      <c r="D52" s="206"/>
      <c r="G52" s="692"/>
      <c r="H52" s="208"/>
    </row>
    <row r="53" spans="1:9" ht="12.75" x14ac:dyDescent="0.2">
      <c r="A53" s="223" t="s">
        <v>270</v>
      </c>
      <c r="B53" s="218">
        <v>43</v>
      </c>
      <c r="C53" s="629">
        <v>2</v>
      </c>
      <c r="D53" s="206" t="s">
        <v>268</v>
      </c>
      <c r="E53" s="209"/>
      <c r="G53" s="692"/>
      <c r="H53" s="202"/>
      <c r="I53" s="3" t="s">
        <v>268</v>
      </c>
    </row>
    <row r="54" spans="1:9" ht="12.75" x14ac:dyDescent="0.2">
      <c r="A54" s="223" t="s">
        <v>271</v>
      </c>
      <c r="B54" s="218">
        <v>44</v>
      </c>
      <c r="C54" s="629">
        <v>2</v>
      </c>
      <c r="D54" s="3" t="s">
        <v>268</v>
      </c>
      <c r="E54" s="209"/>
      <c r="G54" s="692"/>
      <c r="H54" s="202">
        <v>1</v>
      </c>
      <c r="I54" s="3" t="s">
        <v>268</v>
      </c>
    </row>
    <row r="55" spans="1:9" x14ac:dyDescent="0.2">
      <c r="A55" s="3" t="s">
        <v>272</v>
      </c>
      <c r="B55" s="218"/>
      <c r="C55" s="207"/>
      <c r="D55" s="206"/>
      <c r="E55" s="209"/>
      <c r="G55" s="4"/>
    </row>
    <row r="56" spans="1:9" x14ac:dyDescent="0.2">
      <c r="A56" s="222" t="s">
        <v>273</v>
      </c>
      <c r="B56" s="218">
        <v>45</v>
      </c>
      <c r="C56" s="202"/>
      <c r="D56" s="206" t="s">
        <v>268</v>
      </c>
      <c r="E56" s="209"/>
      <c r="G56" s="4"/>
    </row>
    <row r="57" spans="1:9" x14ac:dyDescent="0.2">
      <c r="A57" s="222" t="s">
        <v>274</v>
      </c>
      <c r="B57" s="218">
        <v>46</v>
      </c>
      <c r="C57" s="202"/>
      <c r="D57" s="206" t="s">
        <v>268</v>
      </c>
      <c r="E57" s="209"/>
      <c r="G57" s="4"/>
    </row>
    <row r="58" spans="1:9" ht="24" x14ac:dyDescent="0.2">
      <c r="A58" s="224" t="s">
        <v>297</v>
      </c>
      <c r="B58" s="217">
        <v>47</v>
      </c>
      <c r="C58" s="225">
        <v>7</v>
      </c>
      <c r="D58" s="206"/>
      <c r="E58" s="209"/>
      <c r="G58" s="4"/>
    </row>
    <row r="59" spans="1:9" ht="48" x14ac:dyDescent="0.2">
      <c r="A59" s="224" t="s">
        <v>298</v>
      </c>
      <c r="B59" s="217">
        <v>48</v>
      </c>
      <c r="C59" s="225">
        <v>2</v>
      </c>
      <c r="D59" s="206"/>
      <c r="E59" s="209"/>
      <c r="G59" s="4"/>
    </row>
    <row r="60" spans="1:9" x14ac:dyDescent="0.2">
      <c r="B60" s="220"/>
      <c r="C60" s="221"/>
      <c r="D60" s="206"/>
      <c r="E60" s="209"/>
      <c r="G60" s="4"/>
    </row>
    <row r="61" spans="1:9" x14ac:dyDescent="0.2">
      <c r="A61" s="226" t="s">
        <v>299</v>
      </c>
      <c r="B61" s="220"/>
      <c r="C61" s="221"/>
      <c r="D61" s="206"/>
      <c r="E61" s="209"/>
      <c r="G61" s="4"/>
    </row>
    <row r="62" spans="1:9" x14ac:dyDescent="0.2">
      <c r="B62" s="208"/>
      <c r="C62" s="206"/>
      <c r="F62" s="200"/>
    </row>
    <row r="63" spans="1:9" ht="12.75" x14ac:dyDescent="0.2">
      <c r="A63" s="210" t="s">
        <v>300</v>
      </c>
      <c r="B63" s="629">
        <v>1</v>
      </c>
      <c r="C63" s="206"/>
      <c r="D63" s="693" t="s">
        <v>275</v>
      </c>
      <c r="E63" s="693"/>
      <c r="F63" s="202">
        <v>1</v>
      </c>
    </row>
    <row r="64" spans="1:9" x14ac:dyDescent="0.2">
      <c r="A64" s="211" t="s">
        <v>301</v>
      </c>
      <c r="B64" s="202">
        <v>1</v>
      </c>
      <c r="C64" s="206"/>
      <c r="D64" s="693" t="s">
        <v>275</v>
      </c>
      <c r="E64" s="693"/>
      <c r="F64" s="202"/>
    </row>
    <row r="65" spans="1:6" x14ac:dyDescent="0.2">
      <c r="B65" s="208"/>
      <c r="C65" s="206"/>
      <c r="F65" s="208"/>
    </row>
    <row r="66" spans="1:6" x14ac:dyDescent="0.2">
      <c r="A66" s="210" t="s">
        <v>276</v>
      </c>
      <c r="B66" s="201">
        <f>SUM(B67:B72)</f>
        <v>6</v>
      </c>
      <c r="F66" s="208"/>
    </row>
    <row r="67" spans="1:6" ht="24" x14ac:dyDescent="0.2">
      <c r="A67" s="212" t="s">
        <v>277</v>
      </c>
      <c r="B67" s="629"/>
      <c r="F67" s="208"/>
    </row>
    <row r="68" spans="1:6" ht="12.75" x14ac:dyDescent="0.2">
      <c r="A68" s="210" t="s">
        <v>278</v>
      </c>
      <c r="B68" s="629"/>
      <c r="C68" s="206"/>
      <c r="F68" s="208"/>
    </row>
    <row r="69" spans="1:6" ht="12.75" x14ac:dyDescent="0.2">
      <c r="A69" s="210" t="s">
        <v>279</v>
      </c>
      <c r="B69" s="629">
        <v>1</v>
      </c>
      <c r="C69" s="206"/>
      <c r="F69" s="208"/>
    </row>
    <row r="70" spans="1:6" ht="12.75" x14ac:dyDescent="0.2">
      <c r="A70" s="210" t="s">
        <v>280</v>
      </c>
      <c r="B70" s="629">
        <v>2</v>
      </c>
      <c r="C70" s="206"/>
      <c r="F70" s="208"/>
    </row>
    <row r="71" spans="1:6" ht="12.75" x14ac:dyDescent="0.2">
      <c r="A71" s="210" t="s">
        <v>281</v>
      </c>
      <c r="B71" s="629">
        <v>2</v>
      </c>
      <c r="C71" s="206"/>
      <c r="F71" s="208"/>
    </row>
    <row r="72" spans="1:6" ht="12.75" x14ac:dyDescent="0.2">
      <c r="A72" s="210" t="s">
        <v>282</v>
      </c>
      <c r="B72" s="629">
        <v>1</v>
      </c>
      <c r="C72" s="206"/>
      <c r="F72" s="208"/>
    </row>
    <row r="73" spans="1:6" x14ac:dyDescent="0.2">
      <c r="A73" s="213"/>
      <c r="B73" s="208"/>
      <c r="F73" s="208"/>
    </row>
    <row r="74" spans="1:6" x14ac:dyDescent="0.2">
      <c r="A74" s="210" t="s">
        <v>283</v>
      </c>
      <c r="B74" s="201">
        <f>SUM(B75:B80)</f>
        <v>28</v>
      </c>
      <c r="C74" s="214"/>
      <c r="F74" s="208"/>
    </row>
    <row r="75" spans="1:6" ht="12.75" x14ac:dyDescent="0.2">
      <c r="A75" s="210" t="s">
        <v>284</v>
      </c>
      <c r="B75" s="629">
        <v>15</v>
      </c>
      <c r="C75" s="206"/>
      <c r="F75" s="208"/>
    </row>
    <row r="76" spans="1:6" ht="12.75" x14ac:dyDescent="0.2">
      <c r="A76" s="210" t="s">
        <v>285</v>
      </c>
      <c r="B76" s="629">
        <v>3</v>
      </c>
      <c r="C76" s="206"/>
      <c r="F76" s="208"/>
    </row>
    <row r="77" spans="1:6" ht="12.75" x14ac:dyDescent="0.2">
      <c r="A77" s="210" t="s">
        <v>286</v>
      </c>
      <c r="B77" s="629">
        <v>6</v>
      </c>
      <c r="C77" s="206"/>
      <c r="F77" s="208"/>
    </row>
    <row r="78" spans="1:6" ht="12.75" x14ac:dyDescent="0.2">
      <c r="A78" s="210" t="s">
        <v>287</v>
      </c>
      <c r="B78" s="629">
        <v>2</v>
      </c>
      <c r="C78" s="206"/>
      <c r="F78" s="208"/>
    </row>
    <row r="79" spans="1:6" ht="12.75" x14ac:dyDescent="0.2">
      <c r="A79" s="210" t="s">
        <v>288</v>
      </c>
      <c r="B79" s="629">
        <v>2</v>
      </c>
      <c r="C79" s="206"/>
      <c r="F79" s="208"/>
    </row>
    <row r="80" spans="1:6" ht="12.75" x14ac:dyDescent="0.2">
      <c r="A80" s="210" t="s">
        <v>282</v>
      </c>
      <c r="B80" s="629"/>
      <c r="C80" s="206"/>
      <c r="F80" s="208"/>
    </row>
    <row r="81" spans="1:18" x14ac:dyDescent="0.2">
      <c r="B81" s="208"/>
      <c r="F81" s="208"/>
    </row>
    <row r="82" spans="1:18" x14ac:dyDescent="0.2">
      <c r="A82" s="210" t="s">
        <v>289</v>
      </c>
      <c r="B82" s="202">
        <v>1</v>
      </c>
      <c r="C82" s="206"/>
      <c r="D82" s="694" t="s">
        <v>275</v>
      </c>
      <c r="E82" s="694"/>
      <c r="F82" s="202"/>
    </row>
    <row r="83" spans="1:18" x14ac:dyDescent="0.2">
      <c r="A83" s="210" t="s">
        <v>290</v>
      </c>
      <c r="B83" s="202">
        <v>1</v>
      </c>
      <c r="C83" s="206"/>
      <c r="D83" s="694" t="s">
        <v>275</v>
      </c>
      <c r="E83" s="694"/>
      <c r="F83" s="202"/>
    </row>
    <row r="84" spans="1:18" x14ac:dyDescent="0.2">
      <c r="A84" s="210" t="s">
        <v>291</v>
      </c>
      <c r="B84" s="202"/>
      <c r="D84" s="694" t="s">
        <v>275</v>
      </c>
      <c r="E84" s="694"/>
      <c r="F84" s="202"/>
    </row>
    <row r="85" spans="1:18" ht="12.75" customHeight="1" x14ac:dyDescent="0.2">
      <c r="A85" s="216"/>
      <c r="B85" s="215"/>
    </row>
    <row r="88" spans="1:18" x14ac:dyDescent="0.2">
      <c r="A88" s="3" t="s">
        <v>292</v>
      </c>
    </row>
    <row r="89" spans="1:18" ht="409.5" customHeight="1" x14ac:dyDescent="0.2">
      <c r="A89" s="691" t="s">
        <v>425</v>
      </c>
      <c r="B89" s="691"/>
      <c r="C89" s="691"/>
      <c r="D89" s="691"/>
      <c r="E89" s="691"/>
      <c r="F89" s="691"/>
      <c r="G89" s="691"/>
      <c r="H89" s="691"/>
      <c r="I89" s="691"/>
      <c r="J89" s="691"/>
      <c r="K89" s="691"/>
      <c r="L89" s="691"/>
      <c r="M89" s="691"/>
      <c r="N89" s="691"/>
      <c r="O89" s="691"/>
      <c r="P89" s="691"/>
      <c r="Q89" s="691"/>
      <c r="R89" s="691"/>
    </row>
  </sheetData>
  <mergeCells count="23">
    <mergeCell ref="B1:D1"/>
    <mergeCell ref="AE5:AJ5"/>
    <mergeCell ref="D63:E63"/>
    <mergeCell ref="A3:AD3"/>
    <mergeCell ref="A4:A6"/>
    <mergeCell ref="B4:B6"/>
    <mergeCell ref="C4:C6"/>
    <mergeCell ref="D4:D6"/>
    <mergeCell ref="E4:E6"/>
    <mergeCell ref="F4:L4"/>
    <mergeCell ref="M4:N5"/>
    <mergeCell ref="O4:T5"/>
    <mergeCell ref="U4:Y5"/>
    <mergeCell ref="Z4:AD5"/>
    <mergeCell ref="F5:G5"/>
    <mergeCell ref="H5:H6"/>
    <mergeCell ref="I5:L5"/>
    <mergeCell ref="A89:R89"/>
    <mergeCell ref="G50:G54"/>
    <mergeCell ref="D64:E64"/>
    <mergeCell ref="D82:E82"/>
    <mergeCell ref="D83:E83"/>
    <mergeCell ref="D84:E84"/>
  </mergeCells>
  <conditionalFormatting sqref="AE8:AI47">
    <cfRule type="cellIs" dxfId="79" priority="4" operator="notEqual">
      <formula>0</formula>
    </cfRule>
    <cfRule type="cellIs" dxfId="78" priority="5" operator="notEqual">
      <formula>0</formula>
    </cfRule>
  </conditionalFormatting>
  <conditionalFormatting sqref="AE8:AI47">
    <cfRule type="cellIs" dxfId="77" priority="3" operator="equal">
      <formula>0</formula>
    </cfRule>
  </conditionalFormatting>
  <conditionalFormatting sqref="AJ8:AJ47">
    <cfRule type="cellIs" dxfId="76" priority="1" operator="lessThan">
      <formula>0</formula>
    </cfRule>
  </conditionalFormatting>
  <pageMargins left="0.7" right="0.7" top="0.75" bottom="0.75" header="0.3" footer="0.3"/>
  <pageSetup paperSize="9" scale="80" fitToWidth="4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Q54"/>
  <sheetViews>
    <sheetView topLeftCell="A4" workbookViewId="0">
      <selection activeCell="E40" sqref="E40"/>
    </sheetView>
  </sheetViews>
  <sheetFormatPr defaultColWidth="8.85546875" defaultRowHeight="12" x14ac:dyDescent="0.2"/>
  <cols>
    <col min="1" max="1" width="58.7109375" style="3" customWidth="1"/>
    <col min="2" max="13" width="4.42578125" style="3" customWidth="1"/>
    <col min="14" max="14" width="3.140625" style="3" customWidth="1"/>
    <col min="15" max="17" width="4.140625" style="3" customWidth="1"/>
    <col min="18" max="16384" width="8.85546875" style="3"/>
  </cols>
  <sheetData>
    <row r="1" spans="1:17" ht="33" customHeight="1" x14ac:dyDescent="0.2">
      <c r="A1" s="880" t="s">
        <v>353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</row>
    <row r="2" spans="1:17" ht="24" customHeight="1" x14ac:dyDescent="0.2">
      <c r="A2" s="896" t="s">
        <v>184</v>
      </c>
      <c r="B2" s="885" t="s">
        <v>373</v>
      </c>
      <c r="C2" s="888" t="s">
        <v>388</v>
      </c>
      <c r="D2" s="891" t="s">
        <v>200</v>
      </c>
      <c r="E2" s="894" t="s">
        <v>389</v>
      </c>
      <c r="F2" s="895"/>
      <c r="G2" s="895"/>
      <c r="H2" s="895"/>
      <c r="I2" s="895"/>
      <c r="J2" s="895"/>
      <c r="K2" s="895"/>
      <c r="L2" s="895"/>
      <c r="M2" s="895"/>
      <c r="N2" s="363"/>
    </row>
    <row r="3" spans="1:17" ht="24" customHeight="1" x14ac:dyDescent="0.2">
      <c r="A3" s="897"/>
      <c r="B3" s="886"/>
      <c r="C3" s="889"/>
      <c r="D3" s="892"/>
      <c r="E3" s="736" t="s">
        <v>104</v>
      </c>
      <c r="F3" s="737"/>
      <c r="G3" s="737"/>
      <c r="H3" s="737"/>
      <c r="I3" s="738"/>
      <c r="J3" s="884" t="s">
        <v>107</v>
      </c>
      <c r="K3" s="741"/>
      <c r="L3" s="741"/>
      <c r="M3" s="743"/>
      <c r="O3" s="881" t="s">
        <v>189</v>
      </c>
      <c r="P3" s="882"/>
      <c r="Q3" s="883"/>
    </row>
    <row r="4" spans="1:17" ht="115.5" customHeight="1" x14ac:dyDescent="0.2">
      <c r="A4" s="898"/>
      <c r="B4" s="887"/>
      <c r="C4" s="890"/>
      <c r="D4" s="893"/>
      <c r="E4" s="113" t="s">
        <v>8</v>
      </c>
      <c r="F4" s="114" t="s">
        <v>9</v>
      </c>
      <c r="G4" s="114" t="s">
        <v>145</v>
      </c>
      <c r="H4" s="114" t="s">
        <v>106</v>
      </c>
      <c r="I4" s="115" t="s">
        <v>144</v>
      </c>
      <c r="J4" s="34" t="s">
        <v>73</v>
      </c>
      <c r="K4" s="228" t="s">
        <v>191</v>
      </c>
      <c r="L4" s="228" t="s">
        <v>74</v>
      </c>
      <c r="M4" s="362" t="s">
        <v>191</v>
      </c>
      <c r="O4" s="140" t="s">
        <v>192</v>
      </c>
      <c r="P4" s="140" t="s">
        <v>190</v>
      </c>
      <c r="Q4" s="140" t="s">
        <v>107</v>
      </c>
    </row>
    <row r="5" spans="1:17" s="6" customFormat="1" x14ac:dyDescent="0.2">
      <c r="A5" s="365" t="s">
        <v>159</v>
      </c>
      <c r="B5" s="142">
        <f>B6+B7</f>
        <v>0</v>
      </c>
      <c r="C5" s="170">
        <f>C7+[1]Свод!$D$29</f>
        <v>0</v>
      </c>
      <c r="D5" s="143">
        <f t="shared" ref="D5:M5" si="0">D6+D7</f>
        <v>0</v>
      </c>
      <c r="E5" s="142">
        <f t="shared" si="0"/>
        <v>0</v>
      </c>
      <c r="F5" s="144">
        <f t="shared" si="0"/>
        <v>0</v>
      </c>
      <c r="G5" s="144">
        <f t="shared" si="0"/>
        <v>0</v>
      </c>
      <c r="H5" s="144">
        <f t="shared" si="0"/>
        <v>0</v>
      </c>
      <c r="I5" s="143">
        <f t="shared" si="0"/>
        <v>0</v>
      </c>
      <c r="J5" s="145">
        <f t="shared" si="0"/>
        <v>0</v>
      </c>
      <c r="K5" s="144">
        <f t="shared" si="0"/>
        <v>0</v>
      </c>
      <c r="L5" s="144">
        <f t="shared" si="0"/>
        <v>0</v>
      </c>
      <c r="M5" s="143">
        <f t="shared" si="0"/>
        <v>0</v>
      </c>
      <c r="O5" s="370">
        <f>C5-D5</f>
        <v>0</v>
      </c>
      <c r="P5" s="149">
        <f>D5-E5-F5-G5-H5-I5</f>
        <v>0</v>
      </c>
      <c r="Q5" s="149">
        <f>D5-J5-L5</f>
        <v>0</v>
      </c>
    </row>
    <row r="6" spans="1:17" x14ac:dyDescent="0.2">
      <c r="A6" s="18" t="s">
        <v>12</v>
      </c>
      <c r="B6" s="132"/>
      <c r="C6" s="132"/>
      <c r="D6" s="134"/>
      <c r="E6" s="132"/>
      <c r="F6" s="133"/>
      <c r="G6" s="133"/>
      <c r="H6" s="133"/>
      <c r="I6" s="134"/>
      <c r="J6" s="135"/>
      <c r="K6" s="133"/>
      <c r="L6" s="133"/>
      <c r="M6" s="134"/>
      <c r="O6" s="150"/>
      <c r="P6" s="149"/>
      <c r="Q6" s="149"/>
    </row>
    <row r="7" spans="1:17" ht="11.45" customHeight="1" x14ac:dyDescent="0.2">
      <c r="A7" s="129" t="s">
        <v>13</v>
      </c>
      <c r="B7" s="366">
        <f>B10</f>
        <v>0</v>
      </c>
      <c r="C7" s="366">
        <f t="shared" ref="C7:M7" si="1">C10</f>
        <v>0</v>
      </c>
      <c r="D7" s="367">
        <f t="shared" si="1"/>
        <v>0</v>
      </c>
      <c r="E7" s="366">
        <f t="shared" si="1"/>
        <v>0</v>
      </c>
      <c r="F7" s="368">
        <f t="shared" si="1"/>
        <v>0</v>
      </c>
      <c r="G7" s="368">
        <f t="shared" si="1"/>
        <v>0</v>
      </c>
      <c r="H7" s="368">
        <f t="shared" si="1"/>
        <v>0</v>
      </c>
      <c r="I7" s="367">
        <f t="shared" si="1"/>
        <v>0</v>
      </c>
      <c r="J7" s="366">
        <f t="shared" si="1"/>
        <v>0</v>
      </c>
      <c r="K7" s="368">
        <f t="shared" si="1"/>
        <v>0</v>
      </c>
      <c r="L7" s="368">
        <f t="shared" si="1"/>
        <v>0</v>
      </c>
      <c r="M7" s="369">
        <f t="shared" si="1"/>
        <v>0</v>
      </c>
      <c r="O7" s="150">
        <f>C7-D7</f>
        <v>0</v>
      </c>
      <c r="P7" s="149">
        <f>D7-E7-F7-G7-H7-I7</f>
        <v>0</v>
      </c>
      <c r="Q7" s="149">
        <f>D7-J7-L7</f>
        <v>0</v>
      </c>
    </row>
    <row r="8" spans="1:17" s="6" customFormat="1" x14ac:dyDescent="0.2">
      <c r="A8" s="129" t="s">
        <v>146</v>
      </c>
      <c r="B8" s="366">
        <f>B32</f>
        <v>3</v>
      </c>
      <c r="C8" s="366">
        <f t="shared" ref="C8:M8" si="2">C32</f>
        <v>3</v>
      </c>
      <c r="D8" s="367">
        <f t="shared" si="2"/>
        <v>3</v>
      </c>
      <c r="E8" s="366">
        <f t="shared" si="2"/>
        <v>0</v>
      </c>
      <c r="F8" s="368">
        <f t="shared" si="2"/>
        <v>2</v>
      </c>
      <c r="G8" s="368">
        <f t="shared" si="2"/>
        <v>0</v>
      </c>
      <c r="H8" s="368">
        <f t="shared" si="2"/>
        <v>1</v>
      </c>
      <c r="I8" s="367">
        <f t="shared" si="2"/>
        <v>0</v>
      </c>
      <c r="J8" s="366">
        <f t="shared" si="2"/>
        <v>3</v>
      </c>
      <c r="K8" s="368">
        <f t="shared" si="2"/>
        <v>3</v>
      </c>
      <c r="L8" s="368">
        <f t="shared" si="2"/>
        <v>0</v>
      </c>
      <c r="M8" s="369">
        <f t="shared" si="2"/>
        <v>0</v>
      </c>
      <c r="O8" s="150">
        <f>C8-D8</f>
        <v>0</v>
      </c>
      <c r="P8" s="149">
        <f>D8-E8-F8-G8-H8-I8</f>
        <v>0</v>
      </c>
      <c r="Q8" s="149">
        <f>D8-J8-L8</f>
        <v>0</v>
      </c>
    </row>
    <row r="9" spans="1:17" x14ac:dyDescent="0.2">
      <c r="A9" s="363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364"/>
    </row>
    <row r="10" spans="1:17" s="6" customFormat="1" x14ac:dyDescent="0.2">
      <c r="A10" s="141" t="s">
        <v>206</v>
      </c>
      <c r="B10" s="142">
        <f t="shared" ref="B10:M10" si="3">SUM(B11:B30)</f>
        <v>0</v>
      </c>
      <c r="C10" s="142">
        <f t="shared" si="3"/>
        <v>0</v>
      </c>
      <c r="D10" s="143">
        <f t="shared" si="3"/>
        <v>0</v>
      </c>
      <c r="E10" s="142">
        <f t="shared" si="3"/>
        <v>0</v>
      </c>
      <c r="F10" s="144">
        <f t="shared" si="3"/>
        <v>0</v>
      </c>
      <c r="G10" s="144">
        <f t="shared" si="3"/>
        <v>0</v>
      </c>
      <c r="H10" s="144">
        <f t="shared" si="3"/>
        <v>0</v>
      </c>
      <c r="I10" s="143">
        <f t="shared" si="3"/>
        <v>0</v>
      </c>
      <c r="J10" s="145">
        <f t="shared" si="3"/>
        <v>0</v>
      </c>
      <c r="K10" s="144">
        <f t="shared" si="3"/>
        <v>0</v>
      </c>
      <c r="L10" s="144">
        <f t="shared" si="3"/>
        <v>0</v>
      </c>
      <c r="M10" s="143">
        <f t="shared" si="3"/>
        <v>0</v>
      </c>
      <c r="O10" s="150">
        <f t="shared" ref="O10:O30" si="4">C10-D10</f>
        <v>0</v>
      </c>
      <c r="P10" s="149">
        <f t="shared" ref="P10:P30" si="5">D10-E10-F10-G10-H10-I10</f>
        <v>0</v>
      </c>
      <c r="Q10" s="149">
        <f t="shared" ref="Q10:Q30" si="6">D10-J10-L10</f>
        <v>0</v>
      </c>
    </row>
    <row r="11" spans="1:17" x14ac:dyDescent="0.2">
      <c r="A11" s="129" t="s">
        <v>150</v>
      </c>
      <c r="B11" s="136"/>
      <c r="C11" s="136"/>
      <c r="D11" s="138"/>
      <c r="E11" s="136"/>
      <c r="F11" s="137"/>
      <c r="G11" s="137"/>
      <c r="H11" s="137"/>
      <c r="I11" s="138"/>
      <c r="J11" s="139"/>
      <c r="K11" s="137"/>
      <c r="L11" s="137"/>
      <c r="M11" s="138"/>
      <c r="O11" s="150">
        <f t="shared" si="4"/>
        <v>0</v>
      </c>
      <c r="P11" s="149">
        <f>D11-E11-F11-G11-H11-I11</f>
        <v>0</v>
      </c>
      <c r="Q11" s="149">
        <f>D11-J11-L11</f>
        <v>0</v>
      </c>
    </row>
    <row r="12" spans="1:17" x14ac:dyDescent="0.2">
      <c r="A12" s="129" t="s">
        <v>20</v>
      </c>
      <c r="B12" s="136"/>
      <c r="C12" s="136"/>
      <c r="D12" s="138"/>
      <c r="E12" s="136"/>
      <c r="F12" s="137"/>
      <c r="G12" s="137"/>
      <c r="H12" s="137"/>
      <c r="I12" s="138"/>
      <c r="J12" s="139"/>
      <c r="K12" s="137"/>
      <c r="L12" s="137"/>
      <c r="M12" s="138"/>
      <c r="O12" s="150">
        <f t="shared" si="4"/>
        <v>0</v>
      </c>
      <c r="P12" s="149">
        <f t="shared" si="5"/>
        <v>0</v>
      </c>
      <c r="Q12" s="149">
        <f t="shared" si="6"/>
        <v>0</v>
      </c>
    </row>
    <row r="13" spans="1:17" x14ac:dyDescent="0.2">
      <c r="A13" s="129" t="s">
        <v>68</v>
      </c>
      <c r="B13" s="136"/>
      <c r="C13" s="136"/>
      <c r="D13" s="138"/>
      <c r="E13" s="136"/>
      <c r="F13" s="137"/>
      <c r="G13" s="137"/>
      <c r="H13" s="137"/>
      <c r="I13" s="138"/>
      <c r="J13" s="139"/>
      <c r="K13" s="137"/>
      <c r="L13" s="137"/>
      <c r="M13" s="138"/>
      <c r="O13" s="150">
        <f t="shared" si="4"/>
        <v>0</v>
      </c>
      <c r="P13" s="149">
        <f t="shared" si="5"/>
        <v>0</v>
      </c>
      <c r="Q13" s="149">
        <f t="shared" si="6"/>
        <v>0</v>
      </c>
    </row>
    <row r="14" spans="1:17" x14ac:dyDescent="0.2">
      <c r="A14" s="129" t="s">
        <v>69</v>
      </c>
      <c r="B14" s="136"/>
      <c r="C14" s="136"/>
      <c r="D14" s="138"/>
      <c r="E14" s="136"/>
      <c r="F14" s="137"/>
      <c r="G14" s="137"/>
      <c r="H14" s="137"/>
      <c r="I14" s="138"/>
      <c r="J14" s="139"/>
      <c r="K14" s="137"/>
      <c r="L14" s="137"/>
      <c r="M14" s="138"/>
      <c r="O14" s="150">
        <f t="shared" si="4"/>
        <v>0</v>
      </c>
      <c r="P14" s="149">
        <f t="shared" si="5"/>
        <v>0</v>
      </c>
      <c r="Q14" s="149">
        <f t="shared" si="6"/>
        <v>0</v>
      </c>
    </row>
    <row r="15" spans="1:17" x14ac:dyDescent="0.2">
      <c r="A15" s="129" t="s">
        <v>23</v>
      </c>
      <c r="B15" s="136"/>
      <c r="C15" s="136"/>
      <c r="D15" s="138"/>
      <c r="E15" s="136"/>
      <c r="F15" s="137"/>
      <c r="G15" s="137"/>
      <c r="H15" s="137"/>
      <c r="I15" s="138"/>
      <c r="J15" s="139"/>
      <c r="K15" s="137"/>
      <c r="L15" s="137"/>
      <c r="M15" s="138"/>
      <c r="O15" s="150">
        <f t="shared" si="4"/>
        <v>0</v>
      </c>
      <c r="P15" s="149">
        <f t="shared" si="5"/>
        <v>0</v>
      </c>
      <c r="Q15" s="149">
        <f t="shared" si="6"/>
        <v>0</v>
      </c>
    </row>
    <row r="16" spans="1:17" x14ac:dyDescent="0.2">
      <c r="A16" s="129" t="s">
        <v>25</v>
      </c>
      <c r="B16" s="136"/>
      <c r="C16" s="136"/>
      <c r="D16" s="138"/>
      <c r="E16" s="136"/>
      <c r="F16" s="137"/>
      <c r="G16" s="137"/>
      <c r="H16" s="137"/>
      <c r="I16" s="138"/>
      <c r="J16" s="139"/>
      <c r="K16" s="137"/>
      <c r="L16" s="137"/>
      <c r="M16" s="138"/>
      <c r="O16" s="150">
        <f t="shared" si="4"/>
        <v>0</v>
      </c>
      <c r="P16" s="149">
        <f t="shared" si="5"/>
        <v>0</v>
      </c>
      <c r="Q16" s="149">
        <f t="shared" si="6"/>
        <v>0</v>
      </c>
    </row>
    <row r="17" spans="1:17" x14ac:dyDescent="0.2">
      <c r="A17" s="129" t="s">
        <v>27</v>
      </c>
      <c r="B17" s="136"/>
      <c r="C17" s="136"/>
      <c r="D17" s="138"/>
      <c r="E17" s="136"/>
      <c r="F17" s="137"/>
      <c r="G17" s="137"/>
      <c r="H17" s="137"/>
      <c r="I17" s="138"/>
      <c r="J17" s="139"/>
      <c r="K17" s="137"/>
      <c r="L17" s="137"/>
      <c r="M17" s="138"/>
      <c r="O17" s="150">
        <f t="shared" si="4"/>
        <v>0</v>
      </c>
      <c r="P17" s="149">
        <f t="shared" si="5"/>
        <v>0</v>
      </c>
      <c r="Q17" s="149">
        <f t="shared" si="6"/>
        <v>0</v>
      </c>
    </row>
    <row r="18" spans="1:17" x14ac:dyDescent="0.2">
      <c r="A18" s="129" t="s">
        <v>29</v>
      </c>
      <c r="B18" s="136"/>
      <c r="C18" s="136"/>
      <c r="D18" s="138"/>
      <c r="E18" s="136"/>
      <c r="F18" s="137"/>
      <c r="G18" s="137"/>
      <c r="H18" s="137"/>
      <c r="I18" s="138"/>
      <c r="J18" s="139"/>
      <c r="K18" s="137"/>
      <c r="L18" s="137"/>
      <c r="M18" s="138"/>
      <c r="O18" s="150">
        <f t="shared" si="4"/>
        <v>0</v>
      </c>
      <c r="P18" s="149">
        <f t="shared" si="5"/>
        <v>0</v>
      </c>
      <c r="Q18" s="149">
        <f t="shared" si="6"/>
        <v>0</v>
      </c>
    </row>
    <row r="19" spans="1:17" x14ac:dyDescent="0.2">
      <c r="A19" s="129" t="s">
        <v>31</v>
      </c>
      <c r="B19" s="136"/>
      <c r="C19" s="136"/>
      <c r="D19" s="138"/>
      <c r="E19" s="136"/>
      <c r="F19" s="137"/>
      <c r="G19" s="137"/>
      <c r="H19" s="137"/>
      <c r="I19" s="138"/>
      <c r="J19" s="139"/>
      <c r="K19" s="137"/>
      <c r="L19" s="137"/>
      <c r="M19" s="138"/>
      <c r="O19" s="150">
        <f t="shared" si="4"/>
        <v>0</v>
      </c>
      <c r="P19" s="149">
        <f t="shared" si="5"/>
        <v>0</v>
      </c>
      <c r="Q19" s="149">
        <f t="shared" si="6"/>
        <v>0</v>
      </c>
    </row>
    <row r="20" spans="1:17" x14ac:dyDescent="0.2">
      <c r="A20" s="129" t="s">
        <v>33</v>
      </c>
      <c r="B20" s="136"/>
      <c r="C20" s="136"/>
      <c r="D20" s="138"/>
      <c r="E20" s="136"/>
      <c r="F20" s="137"/>
      <c r="G20" s="137"/>
      <c r="H20" s="137"/>
      <c r="I20" s="138"/>
      <c r="J20" s="139"/>
      <c r="K20" s="137"/>
      <c r="L20" s="137"/>
      <c r="M20" s="138"/>
      <c r="O20" s="150">
        <f t="shared" si="4"/>
        <v>0</v>
      </c>
      <c r="P20" s="149">
        <f t="shared" si="5"/>
        <v>0</v>
      </c>
      <c r="Q20" s="149">
        <f t="shared" si="6"/>
        <v>0</v>
      </c>
    </row>
    <row r="21" spans="1:17" x14ac:dyDescent="0.2">
      <c r="A21" s="129" t="s">
        <v>35</v>
      </c>
      <c r="B21" s="136"/>
      <c r="C21" s="136"/>
      <c r="D21" s="138"/>
      <c r="E21" s="136"/>
      <c r="F21" s="137"/>
      <c r="G21" s="137"/>
      <c r="H21" s="137"/>
      <c r="I21" s="138"/>
      <c r="J21" s="139"/>
      <c r="K21" s="137"/>
      <c r="L21" s="137"/>
      <c r="M21" s="138"/>
      <c r="O21" s="150">
        <f t="shared" si="4"/>
        <v>0</v>
      </c>
      <c r="P21" s="149">
        <f t="shared" si="5"/>
        <v>0</v>
      </c>
      <c r="Q21" s="149">
        <f t="shared" si="6"/>
        <v>0</v>
      </c>
    </row>
    <row r="22" spans="1:17" x14ac:dyDescent="0.2">
      <c r="A22" s="129" t="s">
        <v>37</v>
      </c>
      <c r="B22" s="136"/>
      <c r="C22" s="136"/>
      <c r="D22" s="138"/>
      <c r="E22" s="136"/>
      <c r="F22" s="137"/>
      <c r="G22" s="137"/>
      <c r="H22" s="137"/>
      <c r="I22" s="138"/>
      <c r="J22" s="139"/>
      <c r="K22" s="137"/>
      <c r="L22" s="137"/>
      <c r="M22" s="138"/>
      <c r="O22" s="150">
        <f t="shared" si="4"/>
        <v>0</v>
      </c>
      <c r="P22" s="149">
        <f t="shared" si="5"/>
        <v>0</v>
      </c>
      <c r="Q22" s="149">
        <f t="shared" si="6"/>
        <v>0</v>
      </c>
    </row>
    <row r="23" spans="1:17" x14ac:dyDescent="0.2">
      <c r="A23" s="129" t="s">
        <v>39</v>
      </c>
      <c r="B23" s="136"/>
      <c r="C23" s="136"/>
      <c r="D23" s="138"/>
      <c r="E23" s="136"/>
      <c r="F23" s="137"/>
      <c r="G23" s="137"/>
      <c r="H23" s="137"/>
      <c r="I23" s="138"/>
      <c r="J23" s="139"/>
      <c r="K23" s="137"/>
      <c r="L23" s="137"/>
      <c r="M23" s="138"/>
      <c r="O23" s="150">
        <f t="shared" si="4"/>
        <v>0</v>
      </c>
      <c r="P23" s="149">
        <f t="shared" si="5"/>
        <v>0</v>
      </c>
      <c r="Q23" s="149">
        <f t="shared" si="6"/>
        <v>0</v>
      </c>
    </row>
    <row r="24" spans="1:17" x14ac:dyDescent="0.2">
      <c r="A24" s="129" t="s">
        <v>41</v>
      </c>
      <c r="B24" s="136"/>
      <c r="C24" s="136"/>
      <c r="D24" s="138"/>
      <c r="E24" s="136"/>
      <c r="F24" s="137"/>
      <c r="G24" s="137"/>
      <c r="H24" s="137"/>
      <c r="I24" s="138"/>
      <c r="J24" s="139"/>
      <c r="K24" s="137"/>
      <c r="L24" s="137"/>
      <c r="M24" s="138"/>
      <c r="O24" s="150">
        <f t="shared" si="4"/>
        <v>0</v>
      </c>
      <c r="P24" s="149">
        <f t="shared" si="5"/>
        <v>0</v>
      </c>
      <c r="Q24" s="149">
        <f t="shared" si="6"/>
        <v>0</v>
      </c>
    </row>
    <row r="25" spans="1:17" x14ac:dyDescent="0.2">
      <c r="A25" s="129" t="s">
        <v>43</v>
      </c>
      <c r="B25" s="136"/>
      <c r="C25" s="136"/>
      <c r="D25" s="138"/>
      <c r="E25" s="136"/>
      <c r="F25" s="137"/>
      <c r="G25" s="137"/>
      <c r="H25" s="137"/>
      <c r="I25" s="138"/>
      <c r="J25" s="139"/>
      <c r="K25" s="137"/>
      <c r="L25" s="137"/>
      <c r="M25" s="138"/>
      <c r="O25" s="150">
        <f t="shared" si="4"/>
        <v>0</v>
      </c>
      <c r="P25" s="149">
        <f t="shared" si="5"/>
        <v>0</v>
      </c>
      <c r="Q25" s="149">
        <f t="shared" si="6"/>
        <v>0</v>
      </c>
    </row>
    <row r="26" spans="1:17" x14ac:dyDescent="0.2">
      <c r="A26" s="129" t="s">
        <v>70</v>
      </c>
      <c r="B26" s="136"/>
      <c r="C26" s="136"/>
      <c r="D26" s="138"/>
      <c r="E26" s="136"/>
      <c r="F26" s="137"/>
      <c r="G26" s="137"/>
      <c r="H26" s="137"/>
      <c r="I26" s="138"/>
      <c r="J26" s="139"/>
      <c r="K26" s="137"/>
      <c r="L26" s="137"/>
      <c r="M26" s="138"/>
      <c r="O26" s="150">
        <f t="shared" si="4"/>
        <v>0</v>
      </c>
      <c r="P26" s="149">
        <f t="shared" si="5"/>
        <v>0</v>
      </c>
      <c r="Q26" s="149">
        <f t="shared" si="6"/>
        <v>0</v>
      </c>
    </row>
    <row r="27" spans="1:17" x14ac:dyDescent="0.2">
      <c r="A27" s="129" t="s">
        <v>71</v>
      </c>
      <c r="B27" s="136"/>
      <c r="C27" s="136"/>
      <c r="D27" s="138"/>
      <c r="E27" s="136"/>
      <c r="F27" s="137"/>
      <c r="G27" s="137"/>
      <c r="H27" s="137"/>
      <c r="I27" s="138"/>
      <c r="J27" s="139"/>
      <c r="K27" s="137"/>
      <c r="L27" s="137"/>
      <c r="M27" s="138"/>
      <c r="O27" s="150">
        <f t="shared" si="4"/>
        <v>0</v>
      </c>
      <c r="P27" s="149">
        <f t="shared" si="5"/>
        <v>0</v>
      </c>
      <c r="Q27" s="149">
        <f t="shared" si="6"/>
        <v>0</v>
      </c>
    </row>
    <row r="28" spans="1:17" x14ac:dyDescent="0.2">
      <c r="A28" s="129" t="s">
        <v>47</v>
      </c>
      <c r="B28" s="136"/>
      <c r="C28" s="136"/>
      <c r="D28" s="138"/>
      <c r="E28" s="136"/>
      <c r="F28" s="137"/>
      <c r="G28" s="137"/>
      <c r="H28" s="137"/>
      <c r="I28" s="138"/>
      <c r="J28" s="139"/>
      <c r="K28" s="137"/>
      <c r="L28" s="137"/>
      <c r="M28" s="138"/>
      <c r="O28" s="150">
        <f t="shared" si="4"/>
        <v>0</v>
      </c>
      <c r="P28" s="149">
        <f t="shared" si="5"/>
        <v>0</v>
      </c>
      <c r="Q28" s="149">
        <f t="shared" si="6"/>
        <v>0</v>
      </c>
    </row>
    <row r="29" spans="1:17" x14ac:dyDescent="0.2">
      <c r="A29" s="129" t="s">
        <v>49</v>
      </c>
      <c r="B29" s="136"/>
      <c r="C29" s="136"/>
      <c r="D29" s="138"/>
      <c r="E29" s="136"/>
      <c r="F29" s="137"/>
      <c r="G29" s="137"/>
      <c r="H29" s="137"/>
      <c r="I29" s="138"/>
      <c r="J29" s="139"/>
      <c r="K29" s="137"/>
      <c r="L29" s="137"/>
      <c r="M29" s="138"/>
      <c r="O29" s="150">
        <f t="shared" si="4"/>
        <v>0</v>
      </c>
      <c r="P29" s="149">
        <f t="shared" si="5"/>
        <v>0</v>
      </c>
      <c r="Q29" s="149">
        <f t="shared" si="6"/>
        <v>0</v>
      </c>
    </row>
    <row r="30" spans="1:17" x14ac:dyDescent="0.2">
      <c r="A30" s="129" t="s">
        <v>52</v>
      </c>
      <c r="B30" s="136"/>
      <c r="C30" s="136"/>
      <c r="D30" s="138"/>
      <c r="E30" s="136"/>
      <c r="F30" s="137"/>
      <c r="G30" s="137"/>
      <c r="H30" s="137"/>
      <c r="I30" s="138"/>
      <c r="J30" s="139"/>
      <c r="K30" s="137"/>
      <c r="L30" s="137"/>
      <c r="M30" s="138"/>
      <c r="O30" s="150">
        <f t="shared" si="4"/>
        <v>0</v>
      </c>
      <c r="P30" s="149">
        <f t="shared" si="5"/>
        <v>0</v>
      </c>
      <c r="Q30" s="149">
        <f t="shared" si="6"/>
        <v>0</v>
      </c>
    </row>
    <row r="31" spans="1:17" x14ac:dyDescent="0.2">
      <c r="A31" s="493"/>
      <c r="B31" s="494"/>
      <c r="C31" s="494"/>
      <c r="D31" s="495"/>
      <c r="E31" s="494"/>
      <c r="F31" s="496"/>
      <c r="G31" s="496"/>
      <c r="H31" s="496"/>
      <c r="I31" s="495"/>
      <c r="J31" s="497"/>
      <c r="K31" s="496"/>
      <c r="L31" s="496"/>
      <c r="M31" s="495"/>
      <c r="O31" s="150"/>
      <c r="P31" s="149"/>
      <c r="Q31" s="149"/>
    </row>
    <row r="32" spans="1:17" s="6" customFormat="1" x14ac:dyDescent="0.2">
      <c r="A32" s="141" t="s">
        <v>207</v>
      </c>
      <c r="B32" s="142">
        <f t="shared" ref="B32:M32" si="7">SUM(B33:B52)</f>
        <v>3</v>
      </c>
      <c r="C32" s="142">
        <f t="shared" si="7"/>
        <v>3</v>
      </c>
      <c r="D32" s="143">
        <f t="shared" si="7"/>
        <v>3</v>
      </c>
      <c r="E32" s="142">
        <f t="shared" si="7"/>
        <v>0</v>
      </c>
      <c r="F32" s="144">
        <f t="shared" si="7"/>
        <v>2</v>
      </c>
      <c r="G32" s="144">
        <f t="shared" si="7"/>
        <v>0</v>
      </c>
      <c r="H32" s="144">
        <f t="shared" si="7"/>
        <v>1</v>
      </c>
      <c r="I32" s="143">
        <f t="shared" si="7"/>
        <v>0</v>
      </c>
      <c r="J32" s="145">
        <f t="shared" si="7"/>
        <v>3</v>
      </c>
      <c r="K32" s="144">
        <f t="shared" si="7"/>
        <v>3</v>
      </c>
      <c r="L32" s="144">
        <f t="shared" si="7"/>
        <v>0</v>
      </c>
      <c r="M32" s="143">
        <f t="shared" si="7"/>
        <v>0</v>
      </c>
      <c r="O32" s="150">
        <f t="shared" ref="O32:O52" si="8">C32-D32</f>
        <v>0</v>
      </c>
      <c r="P32" s="149">
        <f t="shared" ref="P32:P52" si="9">D32-E32-F32-G32-H32-I32</f>
        <v>0</v>
      </c>
      <c r="Q32" s="149">
        <f t="shared" ref="Q32:Q52" si="10">D32-J32-L32</f>
        <v>0</v>
      </c>
    </row>
    <row r="33" spans="1:17" x14ac:dyDescent="0.2">
      <c r="A33" s="129" t="s">
        <v>150</v>
      </c>
      <c r="B33" s="136"/>
      <c r="C33" s="136"/>
      <c r="D33" s="138"/>
      <c r="E33" s="136"/>
      <c r="F33" s="137"/>
      <c r="G33" s="137"/>
      <c r="H33" s="137"/>
      <c r="I33" s="138"/>
      <c r="J33" s="139"/>
      <c r="K33" s="137"/>
      <c r="L33" s="137"/>
      <c r="M33" s="138"/>
      <c r="O33" s="150">
        <f t="shared" si="8"/>
        <v>0</v>
      </c>
      <c r="P33" s="149">
        <f t="shared" si="9"/>
        <v>0</v>
      </c>
      <c r="Q33" s="149">
        <f t="shared" si="10"/>
        <v>0</v>
      </c>
    </row>
    <row r="34" spans="1:17" x14ac:dyDescent="0.2">
      <c r="A34" s="129" t="s">
        <v>20</v>
      </c>
      <c r="B34" s="136"/>
      <c r="C34" s="136"/>
      <c r="D34" s="138"/>
      <c r="E34" s="136"/>
      <c r="F34" s="137"/>
      <c r="G34" s="137"/>
      <c r="H34" s="137"/>
      <c r="I34" s="138"/>
      <c r="J34" s="139"/>
      <c r="K34" s="137"/>
      <c r="L34" s="137"/>
      <c r="M34" s="138"/>
      <c r="O34" s="150">
        <f t="shared" si="8"/>
        <v>0</v>
      </c>
      <c r="P34" s="149">
        <f t="shared" si="9"/>
        <v>0</v>
      </c>
      <c r="Q34" s="149">
        <f t="shared" si="10"/>
        <v>0</v>
      </c>
    </row>
    <row r="35" spans="1:17" x14ac:dyDescent="0.2">
      <c r="A35" s="129" t="s">
        <v>68</v>
      </c>
      <c r="B35" s="136"/>
      <c r="C35" s="136"/>
      <c r="D35" s="138"/>
      <c r="E35" s="136"/>
      <c r="F35" s="137"/>
      <c r="G35" s="137"/>
      <c r="H35" s="137"/>
      <c r="I35" s="138"/>
      <c r="J35" s="139"/>
      <c r="K35" s="137"/>
      <c r="L35" s="137"/>
      <c r="M35" s="138"/>
      <c r="O35" s="150">
        <f t="shared" si="8"/>
        <v>0</v>
      </c>
      <c r="P35" s="149">
        <f t="shared" si="9"/>
        <v>0</v>
      </c>
      <c r="Q35" s="149">
        <f t="shared" si="10"/>
        <v>0</v>
      </c>
    </row>
    <row r="36" spans="1:17" x14ac:dyDescent="0.2">
      <c r="A36" s="129" t="s">
        <v>69</v>
      </c>
      <c r="B36" s="136"/>
      <c r="C36" s="136"/>
      <c r="D36" s="138"/>
      <c r="E36" s="136"/>
      <c r="F36" s="137"/>
      <c r="G36" s="137"/>
      <c r="H36" s="137"/>
      <c r="I36" s="138"/>
      <c r="J36" s="139"/>
      <c r="K36" s="137"/>
      <c r="L36" s="137"/>
      <c r="M36" s="138"/>
      <c r="O36" s="150">
        <f t="shared" si="8"/>
        <v>0</v>
      </c>
      <c r="P36" s="149">
        <f t="shared" si="9"/>
        <v>0</v>
      </c>
      <c r="Q36" s="149">
        <f t="shared" si="10"/>
        <v>0</v>
      </c>
    </row>
    <row r="37" spans="1:17" x14ac:dyDescent="0.2">
      <c r="A37" s="129" t="s">
        <v>23</v>
      </c>
      <c r="B37" s="136"/>
      <c r="C37" s="136"/>
      <c r="D37" s="138"/>
      <c r="E37" s="136"/>
      <c r="F37" s="137"/>
      <c r="G37" s="137"/>
      <c r="H37" s="137"/>
      <c r="I37" s="138"/>
      <c r="J37" s="139"/>
      <c r="K37" s="137"/>
      <c r="L37" s="137"/>
      <c r="M37" s="138"/>
      <c r="O37" s="150">
        <f t="shared" si="8"/>
        <v>0</v>
      </c>
      <c r="P37" s="149">
        <f t="shared" si="9"/>
        <v>0</v>
      </c>
      <c r="Q37" s="149">
        <f t="shared" si="10"/>
        <v>0</v>
      </c>
    </row>
    <row r="38" spans="1:17" x14ac:dyDescent="0.2">
      <c r="A38" s="129" t="s">
        <v>25</v>
      </c>
      <c r="B38" s="136"/>
      <c r="C38" s="136"/>
      <c r="D38" s="138"/>
      <c r="E38" s="136"/>
      <c r="F38" s="137"/>
      <c r="G38" s="137"/>
      <c r="H38" s="137"/>
      <c r="I38" s="138"/>
      <c r="J38" s="139"/>
      <c r="K38" s="137"/>
      <c r="L38" s="137"/>
      <c r="M38" s="138"/>
      <c r="O38" s="150">
        <f t="shared" si="8"/>
        <v>0</v>
      </c>
      <c r="P38" s="149">
        <f t="shared" si="9"/>
        <v>0</v>
      </c>
      <c r="Q38" s="149">
        <f t="shared" si="10"/>
        <v>0</v>
      </c>
    </row>
    <row r="39" spans="1:17" x14ac:dyDescent="0.2">
      <c r="A39" s="129" t="s">
        <v>27</v>
      </c>
      <c r="B39" s="136"/>
      <c r="C39" s="136"/>
      <c r="D39" s="138"/>
      <c r="E39" s="136"/>
      <c r="F39" s="137"/>
      <c r="G39" s="137"/>
      <c r="H39" s="137"/>
      <c r="I39" s="138"/>
      <c r="J39" s="139"/>
      <c r="K39" s="137"/>
      <c r="L39" s="137"/>
      <c r="M39" s="138"/>
      <c r="O39" s="150">
        <f t="shared" si="8"/>
        <v>0</v>
      </c>
      <c r="P39" s="149">
        <f t="shared" si="9"/>
        <v>0</v>
      </c>
      <c r="Q39" s="149">
        <f t="shared" si="10"/>
        <v>0</v>
      </c>
    </row>
    <row r="40" spans="1:17" x14ac:dyDescent="0.2">
      <c r="A40" s="129" t="s">
        <v>29</v>
      </c>
      <c r="B40" s="136"/>
      <c r="C40" s="136"/>
      <c r="D40" s="138"/>
      <c r="E40" s="136"/>
      <c r="F40" s="137"/>
      <c r="G40" s="137"/>
      <c r="H40" s="137"/>
      <c r="I40" s="138"/>
      <c r="J40" s="139"/>
      <c r="K40" s="137"/>
      <c r="L40" s="137"/>
      <c r="M40" s="138"/>
      <c r="O40" s="150">
        <f t="shared" si="8"/>
        <v>0</v>
      </c>
      <c r="P40" s="149">
        <f t="shared" si="9"/>
        <v>0</v>
      </c>
      <c r="Q40" s="149">
        <f t="shared" si="10"/>
        <v>0</v>
      </c>
    </row>
    <row r="41" spans="1:17" x14ac:dyDescent="0.2">
      <c r="A41" s="129" t="s">
        <v>31</v>
      </c>
      <c r="B41" s="136">
        <v>1</v>
      </c>
      <c r="C41" s="136">
        <v>1</v>
      </c>
      <c r="D41" s="138">
        <v>1</v>
      </c>
      <c r="E41" s="136"/>
      <c r="F41" s="137">
        <v>1</v>
      </c>
      <c r="G41" s="137"/>
      <c r="H41" s="137"/>
      <c r="I41" s="138"/>
      <c r="J41" s="139">
        <v>1</v>
      </c>
      <c r="K41" s="137">
        <v>1</v>
      </c>
      <c r="L41" s="137"/>
      <c r="M41" s="138"/>
      <c r="O41" s="150">
        <f t="shared" si="8"/>
        <v>0</v>
      </c>
      <c r="P41" s="149">
        <f t="shared" si="9"/>
        <v>0</v>
      </c>
      <c r="Q41" s="149">
        <f t="shared" si="10"/>
        <v>0</v>
      </c>
    </row>
    <row r="42" spans="1:17" x14ac:dyDescent="0.2">
      <c r="A42" s="129" t="s">
        <v>33</v>
      </c>
      <c r="B42" s="136"/>
      <c r="C42" s="136"/>
      <c r="D42" s="138"/>
      <c r="E42" s="136"/>
      <c r="F42" s="137"/>
      <c r="G42" s="137"/>
      <c r="H42" s="137"/>
      <c r="I42" s="138"/>
      <c r="J42" s="139"/>
      <c r="K42" s="137"/>
      <c r="L42" s="137"/>
      <c r="M42" s="138"/>
      <c r="O42" s="150">
        <f t="shared" si="8"/>
        <v>0</v>
      </c>
      <c r="P42" s="149">
        <f t="shared" si="9"/>
        <v>0</v>
      </c>
      <c r="Q42" s="149">
        <f t="shared" si="10"/>
        <v>0</v>
      </c>
    </row>
    <row r="43" spans="1:17" x14ac:dyDescent="0.2">
      <c r="A43" s="129" t="s">
        <v>35</v>
      </c>
      <c r="B43" s="136"/>
      <c r="C43" s="136"/>
      <c r="D43" s="138"/>
      <c r="E43" s="136"/>
      <c r="F43" s="137"/>
      <c r="G43" s="137"/>
      <c r="H43" s="137"/>
      <c r="I43" s="138"/>
      <c r="J43" s="139"/>
      <c r="K43" s="137"/>
      <c r="L43" s="137"/>
      <c r="M43" s="138"/>
      <c r="O43" s="150">
        <f t="shared" si="8"/>
        <v>0</v>
      </c>
      <c r="P43" s="149">
        <f t="shared" si="9"/>
        <v>0</v>
      </c>
      <c r="Q43" s="149">
        <f t="shared" si="10"/>
        <v>0</v>
      </c>
    </row>
    <row r="44" spans="1:17" x14ac:dyDescent="0.2">
      <c r="A44" s="129" t="s">
        <v>37</v>
      </c>
      <c r="B44" s="136"/>
      <c r="C44" s="136"/>
      <c r="D44" s="138"/>
      <c r="E44" s="136"/>
      <c r="F44" s="137"/>
      <c r="G44" s="137"/>
      <c r="H44" s="137"/>
      <c r="I44" s="138"/>
      <c r="J44" s="139"/>
      <c r="K44" s="137"/>
      <c r="L44" s="137"/>
      <c r="M44" s="138"/>
      <c r="O44" s="150">
        <f t="shared" si="8"/>
        <v>0</v>
      </c>
      <c r="P44" s="149">
        <f t="shared" si="9"/>
        <v>0</v>
      </c>
      <c r="Q44" s="149">
        <f t="shared" si="10"/>
        <v>0</v>
      </c>
    </row>
    <row r="45" spans="1:17" x14ac:dyDescent="0.2">
      <c r="A45" s="129" t="s">
        <v>39</v>
      </c>
      <c r="B45" s="136"/>
      <c r="C45" s="136"/>
      <c r="D45" s="138"/>
      <c r="E45" s="136"/>
      <c r="F45" s="137"/>
      <c r="G45" s="137"/>
      <c r="H45" s="137"/>
      <c r="I45" s="138"/>
      <c r="J45" s="139"/>
      <c r="K45" s="137"/>
      <c r="L45" s="137"/>
      <c r="M45" s="138"/>
      <c r="O45" s="150">
        <f t="shared" si="8"/>
        <v>0</v>
      </c>
      <c r="P45" s="149">
        <f t="shared" si="9"/>
        <v>0</v>
      </c>
      <c r="Q45" s="149">
        <f t="shared" si="10"/>
        <v>0</v>
      </c>
    </row>
    <row r="46" spans="1:17" x14ac:dyDescent="0.2">
      <c r="A46" s="129" t="s">
        <v>41</v>
      </c>
      <c r="B46" s="136"/>
      <c r="C46" s="136"/>
      <c r="D46" s="138"/>
      <c r="E46" s="136"/>
      <c r="F46" s="137"/>
      <c r="G46" s="137"/>
      <c r="H46" s="137"/>
      <c r="I46" s="138"/>
      <c r="J46" s="139"/>
      <c r="K46" s="137"/>
      <c r="L46" s="137"/>
      <c r="M46" s="138"/>
      <c r="O46" s="150">
        <f t="shared" si="8"/>
        <v>0</v>
      </c>
      <c r="P46" s="149">
        <f t="shared" si="9"/>
        <v>0</v>
      </c>
      <c r="Q46" s="149">
        <f t="shared" si="10"/>
        <v>0</v>
      </c>
    </row>
    <row r="47" spans="1:17" x14ac:dyDescent="0.2">
      <c r="A47" s="129" t="s">
        <v>43</v>
      </c>
      <c r="B47" s="136">
        <v>1</v>
      </c>
      <c r="C47" s="136">
        <v>1</v>
      </c>
      <c r="D47" s="138">
        <v>1</v>
      </c>
      <c r="E47" s="136"/>
      <c r="F47" s="137"/>
      <c r="G47" s="137"/>
      <c r="H47" s="137">
        <v>1</v>
      </c>
      <c r="I47" s="138"/>
      <c r="J47" s="139">
        <v>1</v>
      </c>
      <c r="K47" s="137">
        <v>1</v>
      </c>
      <c r="L47" s="137"/>
      <c r="M47" s="138"/>
      <c r="O47" s="150">
        <f t="shared" si="8"/>
        <v>0</v>
      </c>
      <c r="P47" s="149">
        <f t="shared" si="9"/>
        <v>0</v>
      </c>
      <c r="Q47" s="149">
        <f t="shared" si="10"/>
        <v>0</v>
      </c>
    </row>
    <row r="48" spans="1:17" x14ac:dyDescent="0.2">
      <c r="A48" s="129" t="s">
        <v>70</v>
      </c>
      <c r="B48" s="136"/>
      <c r="C48" s="136"/>
      <c r="D48" s="138"/>
      <c r="E48" s="136"/>
      <c r="F48" s="137"/>
      <c r="G48" s="137"/>
      <c r="H48" s="137"/>
      <c r="I48" s="138"/>
      <c r="J48" s="139"/>
      <c r="K48" s="137"/>
      <c r="L48" s="137"/>
      <c r="M48" s="138"/>
      <c r="O48" s="150">
        <f t="shared" si="8"/>
        <v>0</v>
      </c>
      <c r="P48" s="149">
        <f t="shared" si="9"/>
        <v>0</v>
      </c>
      <c r="Q48" s="149">
        <f t="shared" si="10"/>
        <v>0</v>
      </c>
    </row>
    <row r="49" spans="1:17" x14ac:dyDescent="0.2">
      <c r="A49" s="129" t="s">
        <v>71</v>
      </c>
      <c r="B49" s="136"/>
      <c r="C49" s="136"/>
      <c r="D49" s="138"/>
      <c r="E49" s="136"/>
      <c r="F49" s="137"/>
      <c r="G49" s="137"/>
      <c r="H49" s="137"/>
      <c r="I49" s="138"/>
      <c r="J49" s="139"/>
      <c r="K49" s="137"/>
      <c r="L49" s="137"/>
      <c r="M49" s="138"/>
      <c r="O49" s="150">
        <f t="shared" si="8"/>
        <v>0</v>
      </c>
      <c r="P49" s="149">
        <f t="shared" si="9"/>
        <v>0</v>
      </c>
      <c r="Q49" s="149">
        <f t="shared" si="10"/>
        <v>0</v>
      </c>
    </row>
    <row r="50" spans="1:17" x14ac:dyDescent="0.2">
      <c r="A50" s="129" t="s">
        <v>47</v>
      </c>
      <c r="B50" s="136"/>
      <c r="C50" s="136"/>
      <c r="D50" s="138"/>
      <c r="E50" s="136"/>
      <c r="F50" s="137"/>
      <c r="G50" s="137"/>
      <c r="H50" s="137"/>
      <c r="I50" s="138"/>
      <c r="J50" s="139"/>
      <c r="K50" s="137"/>
      <c r="L50" s="137"/>
      <c r="M50" s="138"/>
      <c r="O50" s="150">
        <f t="shared" si="8"/>
        <v>0</v>
      </c>
      <c r="P50" s="149">
        <f t="shared" si="9"/>
        <v>0</v>
      </c>
      <c r="Q50" s="149">
        <f t="shared" si="10"/>
        <v>0</v>
      </c>
    </row>
    <row r="51" spans="1:17" x14ac:dyDescent="0.2">
      <c r="A51" s="129" t="s">
        <v>49</v>
      </c>
      <c r="B51" s="136"/>
      <c r="C51" s="136"/>
      <c r="D51" s="138"/>
      <c r="E51" s="136"/>
      <c r="F51" s="137"/>
      <c r="G51" s="137"/>
      <c r="H51" s="137"/>
      <c r="I51" s="138"/>
      <c r="J51" s="139"/>
      <c r="K51" s="137"/>
      <c r="L51" s="137"/>
      <c r="M51" s="138"/>
      <c r="O51" s="150">
        <f t="shared" si="8"/>
        <v>0</v>
      </c>
      <c r="P51" s="149">
        <f t="shared" si="9"/>
        <v>0</v>
      </c>
      <c r="Q51" s="149">
        <f t="shared" si="10"/>
        <v>0</v>
      </c>
    </row>
    <row r="52" spans="1:17" x14ac:dyDescent="0.2">
      <c r="A52" s="361" t="s">
        <v>52</v>
      </c>
      <c r="B52" s="354">
        <v>1</v>
      </c>
      <c r="C52" s="354">
        <v>1</v>
      </c>
      <c r="D52" s="356">
        <v>1</v>
      </c>
      <c r="E52" s="354"/>
      <c r="F52" s="355">
        <v>1</v>
      </c>
      <c r="G52" s="355"/>
      <c r="H52" s="355"/>
      <c r="I52" s="356"/>
      <c r="J52" s="357">
        <v>1</v>
      </c>
      <c r="K52" s="355">
        <v>1</v>
      </c>
      <c r="L52" s="355"/>
      <c r="M52" s="356"/>
      <c r="O52" s="150">
        <f t="shared" si="8"/>
        <v>0</v>
      </c>
      <c r="P52" s="149">
        <f t="shared" si="9"/>
        <v>0</v>
      </c>
      <c r="Q52" s="149">
        <f t="shared" si="10"/>
        <v>0</v>
      </c>
    </row>
    <row r="54" spans="1:17" customFormat="1" ht="27" customHeight="1" x14ac:dyDescent="0.2">
      <c r="A54" s="879" t="s">
        <v>390</v>
      </c>
      <c r="B54" s="879"/>
      <c r="C54" s="879"/>
      <c r="D54" s="879"/>
      <c r="E54" s="879"/>
      <c r="F54" s="879"/>
      <c r="G54" s="879"/>
      <c r="H54" s="879"/>
      <c r="I54" s="879"/>
      <c r="J54" s="879"/>
      <c r="K54" s="879"/>
      <c r="L54" s="879"/>
      <c r="M54" s="879"/>
      <c r="N54" s="879"/>
    </row>
  </sheetData>
  <mergeCells count="10">
    <mergeCell ref="A54:N54"/>
    <mergeCell ref="A1:M1"/>
    <mergeCell ref="O3:Q3"/>
    <mergeCell ref="E3:I3"/>
    <mergeCell ref="J3:M3"/>
    <mergeCell ref="B2:B4"/>
    <mergeCell ref="C2:C4"/>
    <mergeCell ref="D2:D4"/>
    <mergeCell ref="E2:M2"/>
    <mergeCell ref="A2:A4"/>
  </mergeCells>
  <conditionalFormatting sqref="O6:O8">
    <cfRule type="cellIs" dxfId="60" priority="8" operator="lessThan">
      <formula>0</formula>
    </cfRule>
  </conditionalFormatting>
  <conditionalFormatting sqref="P6:Q8">
    <cfRule type="cellIs" dxfId="59" priority="7" operator="equal">
      <formula>0</formula>
    </cfRule>
  </conditionalFormatting>
  <conditionalFormatting sqref="O5">
    <cfRule type="cellIs" dxfId="58" priority="6" operator="lessThan">
      <formula>0</formula>
    </cfRule>
  </conditionalFormatting>
  <conditionalFormatting sqref="P5:Q5">
    <cfRule type="cellIs" dxfId="57" priority="5" operator="equal">
      <formula>0</formula>
    </cfRule>
  </conditionalFormatting>
  <conditionalFormatting sqref="O10:O31">
    <cfRule type="cellIs" dxfId="56" priority="4" operator="lessThan">
      <formula>0</formula>
    </cfRule>
  </conditionalFormatting>
  <conditionalFormatting sqref="P10:Q31">
    <cfRule type="cellIs" dxfId="55" priority="3" operator="equal">
      <formula>0</formula>
    </cfRule>
  </conditionalFormatting>
  <conditionalFormatting sqref="O32:O52">
    <cfRule type="cellIs" dxfId="54" priority="2" operator="lessThan">
      <formula>0</formula>
    </cfRule>
  </conditionalFormatting>
  <conditionalFormatting sqref="P32:Q52">
    <cfRule type="cellIs" dxfId="53" priority="1" operator="equal">
      <formula>0</formula>
    </cfRule>
  </conditionalFormatting>
  <printOptions horizontalCentered="1"/>
  <pageMargins left="0.62992125984251968" right="0.62992125984251968" top="0.55118110236220474" bottom="0.55118110236220474" header="0.31496062992125984" footer="0.31496062992125984"/>
  <pageSetup paperSize="9" orientation="portrait" r:id="rId1"/>
  <ignoredErrors>
    <ignoredError sqref="B7:M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V44"/>
  <sheetViews>
    <sheetView topLeftCell="A4" workbookViewId="0">
      <selection activeCell="AD30" sqref="AD30"/>
    </sheetView>
  </sheetViews>
  <sheetFormatPr defaultColWidth="8.85546875" defaultRowHeight="12.75" x14ac:dyDescent="0.2"/>
  <cols>
    <col min="1" max="1" width="2.7109375" style="3" customWidth="1"/>
    <col min="2" max="2" width="32.7109375" style="3" customWidth="1"/>
    <col min="3" max="3" width="3.85546875" style="3" customWidth="1"/>
    <col min="4" max="20" width="4.42578125" style="3" customWidth="1"/>
    <col min="21" max="25" width="4.28515625" style="3" customWidth="1"/>
    <col min="26" max="27" width="5" style="3" customWidth="1"/>
    <col min="28" max="30" width="5" customWidth="1"/>
    <col min="31" max="40" width="4.28515625" style="3" customWidth="1"/>
    <col min="41" max="41" width="8.85546875" style="3"/>
    <col min="42" max="42" width="3.28515625" style="3" customWidth="1"/>
    <col min="43" max="43" width="4" style="3" customWidth="1"/>
    <col min="44" max="45" width="3.85546875" style="3" customWidth="1"/>
    <col min="46" max="46" width="3.7109375" style="3" customWidth="1"/>
    <col min="47" max="47" width="3.5703125" style="3" customWidth="1"/>
    <col min="48" max="48" width="3.28515625" style="3" customWidth="1"/>
    <col min="49" max="16384" width="8.85546875" style="3"/>
  </cols>
  <sheetData>
    <row r="1" spans="1:48" ht="14.25" x14ac:dyDescent="0.2">
      <c r="A1" s="8" t="s">
        <v>384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48" ht="15" customHeight="1" x14ac:dyDescent="0.2">
      <c r="A2" s="748" t="s">
        <v>0</v>
      </c>
      <c r="B2" s="973"/>
      <c r="C2" s="957" t="s">
        <v>111</v>
      </c>
      <c r="D2" s="943" t="s">
        <v>196</v>
      </c>
      <c r="E2" s="943"/>
      <c r="F2" s="943"/>
      <c r="G2" s="944"/>
      <c r="H2" s="944"/>
      <c r="I2" s="944"/>
      <c r="J2" s="944"/>
      <c r="K2" s="944"/>
      <c r="L2" s="944"/>
      <c r="M2" s="944"/>
      <c r="N2" s="944"/>
      <c r="O2" s="944"/>
      <c r="P2" s="944"/>
      <c r="Q2" s="944"/>
      <c r="R2" s="944"/>
      <c r="S2" s="943"/>
      <c r="T2" s="943"/>
      <c r="U2" s="944"/>
      <c r="V2" s="944"/>
      <c r="W2" s="944"/>
      <c r="X2" s="943"/>
      <c r="Y2" s="943"/>
      <c r="Z2" s="943"/>
      <c r="AA2" s="943"/>
      <c r="AB2" s="943"/>
      <c r="AC2" s="943"/>
      <c r="AD2" s="943"/>
      <c r="AE2" s="944"/>
      <c r="AF2" s="944"/>
      <c r="AG2" s="790"/>
      <c r="AH2" s="915" t="s">
        <v>122</v>
      </c>
      <c r="AI2" s="916"/>
      <c r="AJ2" s="916"/>
      <c r="AK2" s="916"/>
      <c r="AL2" s="916"/>
      <c r="AM2" s="917"/>
      <c r="AN2" s="918"/>
    </row>
    <row r="3" spans="1:48" ht="15.6" customHeight="1" x14ac:dyDescent="0.2">
      <c r="A3" s="749"/>
      <c r="B3" s="974"/>
      <c r="C3" s="958"/>
      <c r="D3" s="960" t="s">
        <v>6</v>
      </c>
      <c r="E3" s="960" t="s">
        <v>7</v>
      </c>
      <c r="F3" s="961" t="s">
        <v>87</v>
      </c>
      <c r="G3" s="966" t="s">
        <v>136</v>
      </c>
      <c r="H3" s="967"/>
      <c r="I3" s="967"/>
      <c r="J3" s="968"/>
      <c r="K3" s="736" t="s">
        <v>107</v>
      </c>
      <c r="L3" s="737"/>
      <c r="M3" s="737"/>
      <c r="N3" s="737"/>
      <c r="O3" s="737"/>
      <c r="P3" s="737"/>
      <c r="Q3" s="737"/>
      <c r="R3" s="738"/>
      <c r="S3" s="919" t="s">
        <v>110</v>
      </c>
      <c r="T3" s="902" t="s">
        <v>304</v>
      </c>
      <c r="U3" s="933" t="s">
        <v>137</v>
      </c>
      <c r="V3" s="934"/>
      <c r="W3" s="935"/>
      <c r="X3" s="929" t="s">
        <v>195</v>
      </c>
      <c r="Y3" s="930"/>
      <c r="Z3" s="924" t="s">
        <v>138</v>
      </c>
      <c r="AA3" s="948" t="s">
        <v>129</v>
      </c>
      <c r="AB3" s="945" t="s">
        <v>135</v>
      </c>
      <c r="AC3" s="946"/>
      <c r="AD3" s="946"/>
      <c r="AE3" s="925" t="s">
        <v>139</v>
      </c>
      <c r="AF3" s="926"/>
      <c r="AG3" s="926"/>
      <c r="AH3" s="941" t="s">
        <v>306</v>
      </c>
      <c r="AI3" s="913" t="s">
        <v>307</v>
      </c>
      <c r="AJ3" s="899" t="s">
        <v>124</v>
      </c>
      <c r="AK3" s="899"/>
      <c r="AL3" s="899"/>
      <c r="AM3" s="900"/>
      <c r="AN3" s="901"/>
    </row>
    <row r="4" spans="1:48" ht="126" customHeight="1" x14ac:dyDescent="0.2">
      <c r="A4" s="749"/>
      <c r="B4" s="974"/>
      <c r="C4" s="958"/>
      <c r="D4" s="783"/>
      <c r="E4" s="783"/>
      <c r="F4" s="962"/>
      <c r="G4" s="964" t="s">
        <v>9</v>
      </c>
      <c r="H4" s="907" t="s">
        <v>10</v>
      </c>
      <c r="I4" s="907" t="s">
        <v>106</v>
      </c>
      <c r="J4" s="909" t="s">
        <v>105</v>
      </c>
      <c r="K4" s="971" t="s">
        <v>73</v>
      </c>
      <c r="L4" s="911" t="s">
        <v>191</v>
      </c>
      <c r="M4" s="911" t="s">
        <v>74</v>
      </c>
      <c r="N4" s="911" t="s">
        <v>191</v>
      </c>
      <c r="O4" s="969" t="s">
        <v>108</v>
      </c>
      <c r="P4" s="905" t="s">
        <v>109</v>
      </c>
      <c r="Q4" s="905" t="s">
        <v>305</v>
      </c>
      <c r="R4" s="950" t="s">
        <v>133</v>
      </c>
      <c r="S4" s="920"/>
      <c r="T4" s="903"/>
      <c r="U4" s="936"/>
      <c r="V4" s="937"/>
      <c r="W4" s="938"/>
      <c r="X4" s="931"/>
      <c r="Y4" s="932"/>
      <c r="Z4" s="924"/>
      <c r="AA4" s="948"/>
      <c r="AB4" s="947"/>
      <c r="AC4" s="931"/>
      <c r="AD4" s="931"/>
      <c r="AE4" s="927"/>
      <c r="AF4" s="928"/>
      <c r="AG4" s="928"/>
      <c r="AH4" s="941"/>
      <c r="AI4" s="913"/>
      <c r="AJ4" s="939" t="s">
        <v>125</v>
      </c>
      <c r="AK4" s="939" t="s">
        <v>126</v>
      </c>
      <c r="AL4" s="939" t="s">
        <v>127</v>
      </c>
      <c r="AM4" s="939" t="s">
        <v>128</v>
      </c>
      <c r="AN4" s="922" t="s">
        <v>308</v>
      </c>
      <c r="AP4" s="3" t="s">
        <v>189</v>
      </c>
    </row>
    <row r="5" spans="1:48" ht="70.150000000000006" customHeight="1" x14ac:dyDescent="0.2">
      <c r="A5" s="750"/>
      <c r="B5" s="975"/>
      <c r="C5" s="959"/>
      <c r="D5" s="784"/>
      <c r="E5" s="784"/>
      <c r="F5" s="963"/>
      <c r="G5" s="965"/>
      <c r="H5" s="908"/>
      <c r="I5" s="908"/>
      <c r="J5" s="910"/>
      <c r="K5" s="972"/>
      <c r="L5" s="912"/>
      <c r="M5" s="912"/>
      <c r="N5" s="912"/>
      <c r="O5" s="970"/>
      <c r="P5" s="906"/>
      <c r="Q5" s="906"/>
      <c r="R5" s="951"/>
      <c r="S5" s="921"/>
      <c r="T5" s="904"/>
      <c r="U5" s="151" t="s">
        <v>88</v>
      </c>
      <c r="V5" s="152" t="s">
        <v>89</v>
      </c>
      <c r="W5" s="154" t="s">
        <v>90</v>
      </c>
      <c r="X5" s="155" t="s">
        <v>80</v>
      </c>
      <c r="Y5" s="153" t="s">
        <v>91</v>
      </c>
      <c r="Z5" s="767"/>
      <c r="AA5" s="949"/>
      <c r="AB5" s="153" t="s">
        <v>92</v>
      </c>
      <c r="AC5" s="153" t="s">
        <v>93</v>
      </c>
      <c r="AD5" s="163" t="s">
        <v>134</v>
      </c>
      <c r="AE5" s="164" t="s">
        <v>224</v>
      </c>
      <c r="AF5" s="164" t="s">
        <v>223</v>
      </c>
      <c r="AG5" s="165" t="s">
        <v>222</v>
      </c>
      <c r="AH5" s="942"/>
      <c r="AI5" s="914"/>
      <c r="AJ5" s="940"/>
      <c r="AK5" s="940"/>
      <c r="AL5" s="940"/>
      <c r="AM5" s="940"/>
      <c r="AN5" s="923"/>
      <c r="AP5" s="658" t="s">
        <v>433</v>
      </c>
      <c r="AQ5" s="658" t="s">
        <v>434</v>
      </c>
      <c r="AR5" s="658" t="s">
        <v>435</v>
      </c>
      <c r="AS5" s="658" t="s">
        <v>436</v>
      </c>
      <c r="AT5" s="658" t="s">
        <v>437</v>
      </c>
      <c r="AU5" s="658" t="s">
        <v>438</v>
      </c>
      <c r="AV5" s="658" t="s">
        <v>439</v>
      </c>
    </row>
    <row r="6" spans="1:48" ht="12" x14ac:dyDescent="0.2">
      <c r="A6" s="955" t="s">
        <v>158</v>
      </c>
      <c r="B6" s="956"/>
      <c r="C6" s="572">
        <f>SUM(C8,C12)</f>
        <v>2</v>
      </c>
      <c r="D6" s="572">
        <f t="shared" ref="D6:AN6" si="0">SUM(D8,D12)</f>
        <v>0</v>
      </c>
      <c r="E6" s="572">
        <f t="shared" si="0"/>
        <v>2</v>
      </c>
      <c r="F6" s="572">
        <f t="shared" si="0"/>
        <v>0</v>
      </c>
      <c r="G6" s="572">
        <f t="shared" si="0"/>
        <v>0</v>
      </c>
      <c r="H6" s="572">
        <f t="shared" si="0"/>
        <v>0</v>
      </c>
      <c r="I6" s="572">
        <f t="shared" si="0"/>
        <v>0</v>
      </c>
      <c r="J6" s="572">
        <f t="shared" si="0"/>
        <v>2</v>
      </c>
      <c r="K6" s="572">
        <f t="shared" si="0"/>
        <v>2</v>
      </c>
      <c r="L6" s="572">
        <f t="shared" si="0"/>
        <v>2</v>
      </c>
      <c r="M6" s="572">
        <f t="shared" si="0"/>
        <v>0</v>
      </c>
      <c r="N6" s="572">
        <f t="shared" si="0"/>
        <v>0</v>
      </c>
      <c r="O6" s="572">
        <f t="shared" si="0"/>
        <v>0</v>
      </c>
      <c r="P6" s="572">
        <f t="shared" si="0"/>
        <v>0</v>
      </c>
      <c r="Q6" s="572">
        <f t="shared" si="0"/>
        <v>0</v>
      </c>
      <c r="R6" s="572">
        <f t="shared" si="0"/>
        <v>0</v>
      </c>
      <c r="S6" s="572">
        <f t="shared" si="0"/>
        <v>0</v>
      </c>
      <c r="T6" s="572">
        <f t="shared" si="0"/>
        <v>0</v>
      </c>
      <c r="U6" s="572">
        <f t="shared" si="0"/>
        <v>1</v>
      </c>
      <c r="V6" s="572">
        <f t="shared" si="0"/>
        <v>1</v>
      </c>
      <c r="W6" s="572">
        <f t="shared" si="0"/>
        <v>0</v>
      </c>
      <c r="X6" s="572">
        <f t="shared" si="0"/>
        <v>1</v>
      </c>
      <c r="Y6" s="572">
        <f t="shared" si="0"/>
        <v>1</v>
      </c>
      <c r="Z6" s="572">
        <f t="shared" si="0"/>
        <v>0</v>
      </c>
      <c r="AA6" s="572">
        <f t="shared" si="0"/>
        <v>0</v>
      </c>
      <c r="AB6" s="572">
        <f t="shared" si="0"/>
        <v>0</v>
      </c>
      <c r="AC6" s="572">
        <f t="shared" si="0"/>
        <v>2</v>
      </c>
      <c r="AD6" s="572">
        <f t="shared" si="0"/>
        <v>0</v>
      </c>
      <c r="AE6" s="572">
        <f t="shared" si="0"/>
        <v>0</v>
      </c>
      <c r="AF6" s="572">
        <f t="shared" si="0"/>
        <v>0</v>
      </c>
      <c r="AG6" s="572">
        <f t="shared" si="0"/>
        <v>0</v>
      </c>
      <c r="AH6" s="572">
        <f t="shared" si="0"/>
        <v>1</v>
      </c>
      <c r="AI6" s="572">
        <f t="shared" si="0"/>
        <v>0</v>
      </c>
      <c r="AJ6" s="572">
        <f t="shared" si="0"/>
        <v>0</v>
      </c>
      <c r="AK6" s="572">
        <f t="shared" si="0"/>
        <v>0</v>
      </c>
      <c r="AL6" s="572">
        <f t="shared" si="0"/>
        <v>0</v>
      </c>
      <c r="AM6" s="572">
        <f t="shared" si="0"/>
        <v>0</v>
      </c>
      <c r="AN6" s="572">
        <f t="shared" si="0"/>
        <v>0</v>
      </c>
      <c r="AP6" s="657">
        <f>C6-D6-E6</f>
        <v>0</v>
      </c>
      <c r="AQ6" s="657">
        <f>C6-G6-H6-I6-J6</f>
        <v>0</v>
      </c>
      <c r="AR6" s="657">
        <f>C6-K6-M6</f>
        <v>0</v>
      </c>
      <c r="AS6" s="657">
        <f>C6-U6-V6-W6</f>
        <v>0</v>
      </c>
      <c r="AT6" s="657">
        <f>C6-X6-Y6</f>
        <v>0</v>
      </c>
      <c r="AU6" s="657">
        <f>C6-AB6-AC6-AD6</f>
        <v>0</v>
      </c>
      <c r="AV6" s="657">
        <f>AI6-AJ6-AK6-AL6-AM6-AN6</f>
        <v>0</v>
      </c>
    </row>
    <row r="7" spans="1:48" x14ac:dyDescent="0.2">
      <c r="A7" s="43" t="s">
        <v>4</v>
      </c>
      <c r="B7" s="160"/>
      <c r="C7" s="573"/>
      <c r="D7" s="547"/>
      <c r="E7" s="547"/>
      <c r="F7" s="548"/>
      <c r="G7" s="550"/>
      <c r="H7" s="547"/>
      <c r="I7" s="547"/>
      <c r="J7" s="551"/>
      <c r="K7" s="550"/>
      <c r="L7" s="547"/>
      <c r="M7" s="547"/>
      <c r="N7" s="547"/>
      <c r="O7" s="547"/>
      <c r="P7" s="547"/>
      <c r="Q7" s="547"/>
      <c r="R7" s="551"/>
      <c r="S7" s="546"/>
      <c r="T7" s="548"/>
      <c r="U7" s="550"/>
      <c r="V7" s="547"/>
      <c r="W7" s="551"/>
      <c r="X7" s="546"/>
      <c r="Y7" s="547"/>
      <c r="Z7" s="547"/>
      <c r="AA7" s="547"/>
      <c r="AB7" s="574"/>
      <c r="AC7" s="574"/>
      <c r="AD7" s="575"/>
      <c r="AE7" s="550"/>
      <c r="AF7" s="547"/>
      <c r="AG7" s="548"/>
      <c r="AH7" s="550"/>
      <c r="AI7" s="547"/>
      <c r="AJ7" s="547"/>
      <c r="AK7" s="547"/>
      <c r="AL7" s="547"/>
      <c r="AM7" s="548"/>
      <c r="AN7" s="551"/>
      <c r="AP7" s="657">
        <f t="shared" ref="AP7:AP42" si="1">C7-D7-E7</f>
        <v>0</v>
      </c>
      <c r="AQ7" s="657">
        <f t="shared" ref="AQ7:AQ42" si="2">C7-G7-H7-I7-J7</f>
        <v>0</v>
      </c>
      <c r="AR7" s="657">
        <f t="shared" ref="AR7:AR42" si="3">C7-K7-M7</f>
        <v>0</v>
      </c>
      <c r="AS7" s="657">
        <f t="shared" ref="AS7:AS42" si="4">C7-U7-V7-W7</f>
        <v>0</v>
      </c>
      <c r="AT7" s="657">
        <f t="shared" ref="AT7:AT42" si="5">C7-X7-Y7</f>
        <v>0</v>
      </c>
      <c r="AU7" s="657">
        <f t="shared" ref="AU7:AU42" si="6">C7-AB7-AC7-AD7</f>
        <v>0</v>
      </c>
      <c r="AV7" s="657">
        <f t="shared" ref="AV7:AV42" si="7">AI7-AJ7-AK7-AL7-AM7-AN7</f>
        <v>0</v>
      </c>
    </row>
    <row r="8" spans="1:48" ht="12" x14ac:dyDescent="0.2">
      <c r="A8" s="18"/>
      <c r="B8" s="161" t="s">
        <v>82</v>
      </c>
      <c r="C8" s="576">
        <f>SUM(C10:C11)</f>
        <v>0</v>
      </c>
      <c r="D8" s="576">
        <f t="shared" ref="D8:AN8" si="8">SUM(D10:D11)</f>
        <v>0</v>
      </c>
      <c r="E8" s="576">
        <f t="shared" si="8"/>
        <v>0</v>
      </c>
      <c r="F8" s="576">
        <f t="shared" si="8"/>
        <v>0</v>
      </c>
      <c r="G8" s="576">
        <f t="shared" si="8"/>
        <v>0</v>
      </c>
      <c r="H8" s="576">
        <f t="shared" si="8"/>
        <v>0</v>
      </c>
      <c r="I8" s="576">
        <f t="shared" si="8"/>
        <v>0</v>
      </c>
      <c r="J8" s="576">
        <f t="shared" si="8"/>
        <v>0</v>
      </c>
      <c r="K8" s="576">
        <f t="shared" si="8"/>
        <v>0</v>
      </c>
      <c r="L8" s="576">
        <f t="shared" si="8"/>
        <v>0</v>
      </c>
      <c r="M8" s="576">
        <f t="shared" si="8"/>
        <v>0</v>
      </c>
      <c r="N8" s="576">
        <f t="shared" si="8"/>
        <v>0</v>
      </c>
      <c r="O8" s="576">
        <f t="shared" si="8"/>
        <v>0</v>
      </c>
      <c r="P8" s="576">
        <f t="shared" si="8"/>
        <v>0</v>
      </c>
      <c r="Q8" s="576">
        <f t="shared" si="8"/>
        <v>0</v>
      </c>
      <c r="R8" s="576">
        <f t="shared" si="8"/>
        <v>0</v>
      </c>
      <c r="S8" s="576">
        <f t="shared" si="8"/>
        <v>0</v>
      </c>
      <c r="T8" s="576">
        <f t="shared" si="8"/>
        <v>0</v>
      </c>
      <c r="U8" s="576">
        <f t="shared" si="8"/>
        <v>0</v>
      </c>
      <c r="V8" s="576">
        <f t="shared" si="8"/>
        <v>0</v>
      </c>
      <c r="W8" s="576">
        <f t="shared" si="8"/>
        <v>0</v>
      </c>
      <c r="X8" s="576">
        <f t="shared" si="8"/>
        <v>0</v>
      </c>
      <c r="Y8" s="576">
        <f t="shared" si="8"/>
        <v>0</v>
      </c>
      <c r="Z8" s="576">
        <f t="shared" si="8"/>
        <v>0</v>
      </c>
      <c r="AA8" s="576">
        <f t="shared" si="8"/>
        <v>0</v>
      </c>
      <c r="AB8" s="576">
        <f t="shared" si="8"/>
        <v>0</v>
      </c>
      <c r="AC8" s="576">
        <f t="shared" si="8"/>
        <v>0</v>
      </c>
      <c r="AD8" s="576">
        <f t="shared" si="8"/>
        <v>0</v>
      </c>
      <c r="AE8" s="576">
        <f t="shared" si="8"/>
        <v>0</v>
      </c>
      <c r="AF8" s="576">
        <f t="shared" si="8"/>
        <v>0</v>
      </c>
      <c r="AG8" s="576">
        <f t="shared" si="8"/>
        <v>0</v>
      </c>
      <c r="AH8" s="576">
        <f t="shared" si="8"/>
        <v>0</v>
      </c>
      <c r="AI8" s="576">
        <f t="shared" si="8"/>
        <v>0</v>
      </c>
      <c r="AJ8" s="576">
        <f t="shared" si="8"/>
        <v>0</v>
      </c>
      <c r="AK8" s="576">
        <f t="shared" si="8"/>
        <v>0</v>
      </c>
      <c r="AL8" s="576">
        <f t="shared" si="8"/>
        <v>0</v>
      </c>
      <c r="AM8" s="576">
        <f t="shared" si="8"/>
        <v>0</v>
      </c>
      <c r="AN8" s="576">
        <f t="shared" si="8"/>
        <v>0</v>
      </c>
      <c r="AP8" s="657">
        <f t="shared" si="1"/>
        <v>0</v>
      </c>
      <c r="AQ8" s="657">
        <f t="shared" si="2"/>
        <v>0</v>
      </c>
      <c r="AR8" s="657">
        <f t="shared" si="3"/>
        <v>0</v>
      </c>
      <c r="AS8" s="657">
        <f t="shared" si="4"/>
        <v>0</v>
      </c>
      <c r="AT8" s="657">
        <f t="shared" si="5"/>
        <v>0</v>
      </c>
      <c r="AU8" s="657">
        <f t="shared" si="6"/>
        <v>0</v>
      </c>
      <c r="AV8" s="657">
        <f t="shared" si="7"/>
        <v>0</v>
      </c>
    </row>
    <row r="9" spans="1:48" ht="12" x14ac:dyDescent="0.2">
      <c r="A9" s="18"/>
      <c r="B9" s="19" t="s">
        <v>12</v>
      </c>
      <c r="C9" s="573"/>
      <c r="D9" s="556"/>
      <c r="E9" s="556"/>
      <c r="F9" s="557"/>
      <c r="G9" s="559"/>
      <c r="H9" s="556"/>
      <c r="I9" s="556"/>
      <c r="J9" s="560"/>
      <c r="K9" s="559"/>
      <c r="L9" s="556"/>
      <c r="M9" s="556"/>
      <c r="N9" s="556"/>
      <c r="O9" s="556"/>
      <c r="P9" s="556"/>
      <c r="Q9" s="556"/>
      <c r="R9" s="560"/>
      <c r="S9" s="555"/>
      <c r="T9" s="557"/>
      <c r="U9" s="559"/>
      <c r="V9" s="556"/>
      <c r="W9" s="560"/>
      <c r="X9" s="555"/>
      <c r="Y9" s="556"/>
      <c r="Z9" s="556"/>
      <c r="AA9" s="556"/>
      <c r="AB9" s="563" t="s">
        <v>103</v>
      </c>
      <c r="AC9" s="563" t="s">
        <v>103</v>
      </c>
      <c r="AD9" s="577" t="s">
        <v>103</v>
      </c>
      <c r="AE9" s="559"/>
      <c r="AF9" s="556"/>
      <c r="AG9" s="557"/>
      <c r="AH9" s="559"/>
      <c r="AI9" s="556"/>
      <c r="AJ9" s="556"/>
      <c r="AK9" s="556"/>
      <c r="AL9" s="556"/>
      <c r="AM9" s="557"/>
      <c r="AN9" s="560"/>
      <c r="AP9" s="657">
        <f t="shared" si="1"/>
        <v>0</v>
      </c>
      <c r="AQ9" s="657">
        <f t="shared" si="2"/>
        <v>0</v>
      </c>
      <c r="AR9" s="657">
        <f t="shared" si="3"/>
        <v>0</v>
      </c>
      <c r="AS9" s="657">
        <f t="shared" si="4"/>
        <v>0</v>
      </c>
      <c r="AT9" s="657">
        <f t="shared" si="5"/>
        <v>0</v>
      </c>
      <c r="AU9" s="657"/>
      <c r="AV9" s="657">
        <f t="shared" si="7"/>
        <v>0</v>
      </c>
    </row>
    <row r="10" spans="1:48" ht="11.45" customHeight="1" x14ac:dyDescent="0.2">
      <c r="A10" s="18"/>
      <c r="B10" s="162" t="s">
        <v>13</v>
      </c>
      <c r="C10" s="573"/>
      <c r="D10" s="556"/>
      <c r="E10" s="556"/>
      <c r="F10" s="557"/>
      <c r="G10" s="559"/>
      <c r="H10" s="556"/>
      <c r="I10" s="556"/>
      <c r="J10" s="560"/>
      <c r="K10" s="559"/>
      <c r="L10" s="556"/>
      <c r="M10" s="556"/>
      <c r="N10" s="556"/>
      <c r="O10" s="556"/>
      <c r="P10" s="556"/>
      <c r="Q10" s="556"/>
      <c r="R10" s="560"/>
      <c r="S10" s="555"/>
      <c r="T10" s="557"/>
      <c r="U10" s="559"/>
      <c r="V10" s="556"/>
      <c r="W10" s="560"/>
      <c r="X10" s="555"/>
      <c r="Y10" s="556"/>
      <c r="Z10" s="563" t="s">
        <v>103</v>
      </c>
      <c r="AA10" s="556"/>
      <c r="AB10" s="563" t="s">
        <v>103</v>
      </c>
      <c r="AC10" s="563" t="s">
        <v>103</v>
      </c>
      <c r="AD10" s="577" t="s">
        <v>103</v>
      </c>
      <c r="AE10" s="559"/>
      <c r="AF10" s="556"/>
      <c r="AG10" s="557"/>
      <c r="AH10" s="559"/>
      <c r="AI10" s="556"/>
      <c r="AJ10" s="556"/>
      <c r="AK10" s="556"/>
      <c r="AL10" s="556"/>
      <c r="AM10" s="557"/>
      <c r="AN10" s="560"/>
      <c r="AP10" s="657">
        <f t="shared" si="1"/>
        <v>0</v>
      </c>
      <c r="AQ10" s="657">
        <f t="shared" si="2"/>
        <v>0</v>
      </c>
      <c r="AR10" s="657">
        <f t="shared" si="3"/>
        <v>0</v>
      </c>
      <c r="AS10" s="657">
        <f t="shared" si="4"/>
        <v>0</v>
      </c>
      <c r="AT10" s="657">
        <f t="shared" si="5"/>
        <v>0</v>
      </c>
      <c r="AU10" s="657"/>
      <c r="AV10" s="657">
        <f t="shared" si="7"/>
        <v>0</v>
      </c>
    </row>
    <row r="11" spans="1:48" ht="11.45" customHeight="1" x14ac:dyDescent="0.2">
      <c r="A11" s="18"/>
      <c r="B11" s="162" t="s">
        <v>147</v>
      </c>
      <c r="C11" s="573"/>
      <c r="D11" s="556"/>
      <c r="E11" s="556"/>
      <c r="F11" s="557"/>
      <c r="G11" s="559"/>
      <c r="H11" s="556"/>
      <c r="I11" s="556"/>
      <c r="J11" s="560"/>
      <c r="K11" s="559"/>
      <c r="L11" s="556"/>
      <c r="M11" s="556"/>
      <c r="N11" s="556"/>
      <c r="O11" s="556"/>
      <c r="P11" s="556"/>
      <c r="Q11" s="556"/>
      <c r="R11" s="560"/>
      <c r="S11" s="555"/>
      <c r="T11" s="557"/>
      <c r="U11" s="559"/>
      <c r="V11" s="556"/>
      <c r="W11" s="560"/>
      <c r="X11" s="555"/>
      <c r="Y11" s="556"/>
      <c r="Z11" s="563"/>
      <c r="AA11" s="556"/>
      <c r="AB11" s="563" t="s">
        <v>103</v>
      </c>
      <c r="AC11" s="563" t="s">
        <v>103</v>
      </c>
      <c r="AD11" s="577" t="s">
        <v>103</v>
      </c>
      <c r="AE11" s="559"/>
      <c r="AF11" s="556"/>
      <c r="AG11" s="557"/>
      <c r="AH11" s="559"/>
      <c r="AI11" s="556"/>
      <c r="AJ11" s="556"/>
      <c r="AK11" s="556"/>
      <c r="AL11" s="556"/>
      <c r="AM11" s="557"/>
      <c r="AN11" s="560"/>
      <c r="AP11" s="657">
        <f t="shared" si="1"/>
        <v>0</v>
      </c>
      <c r="AQ11" s="657">
        <f t="shared" si="2"/>
        <v>0</v>
      </c>
      <c r="AR11" s="657">
        <f t="shared" si="3"/>
        <v>0</v>
      </c>
      <c r="AS11" s="657">
        <f t="shared" si="4"/>
        <v>0</v>
      </c>
      <c r="AT11" s="657">
        <f t="shared" si="5"/>
        <v>0</v>
      </c>
      <c r="AU11" s="657"/>
      <c r="AV11" s="657">
        <f t="shared" si="7"/>
        <v>0</v>
      </c>
    </row>
    <row r="12" spans="1:48" ht="12" x14ac:dyDescent="0.2">
      <c r="A12" s="18"/>
      <c r="B12" s="161" t="s">
        <v>156</v>
      </c>
      <c r="C12" s="576">
        <f>SUM(C16:C42)</f>
        <v>2</v>
      </c>
      <c r="D12" s="576">
        <f t="shared" ref="D12:AN12" si="9">SUM(D16:D42)</f>
        <v>0</v>
      </c>
      <c r="E12" s="576">
        <f t="shared" si="9"/>
        <v>2</v>
      </c>
      <c r="F12" s="576">
        <f t="shared" si="9"/>
        <v>0</v>
      </c>
      <c r="G12" s="576">
        <f t="shared" si="9"/>
        <v>0</v>
      </c>
      <c r="H12" s="576">
        <f t="shared" si="9"/>
        <v>0</v>
      </c>
      <c r="I12" s="576">
        <f t="shared" si="9"/>
        <v>0</v>
      </c>
      <c r="J12" s="576">
        <f t="shared" si="9"/>
        <v>2</v>
      </c>
      <c r="K12" s="576">
        <f t="shared" si="9"/>
        <v>2</v>
      </c>
      <c r="L12" s="576">
        <f t="shared" si="9"/>
        <v>2</v>
      </c>
      <c r="M12" s="576">
        <f t="shared" si="9"/>
        <v>0</v>
      </c>
      <c r="N12" s="576">
        <f t="shared" si="9"/>
        <v>0</v>
      </c>
      <c r="O12" s="576">
        <f t="shared" si="9"/>
        <v>0</v>
      </c>
      <c r="P12" s="576">
        <f t="shared" si="9"/>
        <v>0</v>
      </c>
      <c r="Q12" s="576">
        <f t="shared" si="9"/>
        <v>0</v>
      </c>
      <c r="R12" s="576">
        <f t="shared" si="9"/>
        <v>0</v>
      </c>
      <c r="S12" s="576">
        <f t="shared" si="9"/>
        <v>0</v>
      </c>
      <c r="T12" s="576">
        <f t="shared" si="9"/>
        <v>0</v>
      </c>
      <c r="U12" s="576">
        <f t="shared" si="9"/>
        <v>1</v>
      </c>
      <c r="V12" s="576">
        <f t="shared" si="9"/>
        <v>1</v>
      </c>
      <c r="W12" s="576">
        <f t="shared" si="9"/>
        <v>0</v>
      </c>
      <c r="X12" s="576">
        <f t="shared" si="9"/>
        <v>1</v>
      </c>
      <c r="Y12" s="576">
        <f t="shared" si="9"/>
        <v>1</v>
      </c>
      <c r="Z12" s="576">
        <f t="shared" si="9"/>
        <v>0</v>
      </c>
      <c r="AA12" s="576">
        <f t="shared" si="9"/>
        <v>0</v>
      </c>
      <c r="AB12" s="576">
        <f t="shared" si="9"/>
        <v>0</v>
      </c>
      <c r="AC12" s="576">
        <f t="shared" si="9"/>
        <v>2</v>
      </c>
      <c r="AD12" s="576">
        <f t="shared" si="9"/>
        <v>0</v>
      </c>
      <c r="AE12" s="576">
        <f t="shared" si="9"/>
        <v>0</v>
      </c>
      <c r="AF12" s="576">
        <f t="shared" si="9"/>
        <v>0</v>
      </c>
      <c r="AG12" s="576">
        <f t="shared" si="9"/>
        <v>0</v>
      </c>
      <c r="AH12" s="576">
        <f t="shared" si="9"/>
        <v>1</v>
      </c>
      <c r="AI12" s="576">
        <f t="shared" si="9"/>
        <v>0</v>
      </c>
      <c r="AJ12" s="576">
        <f t="shared" si="9"/>
        <v>0</v>
      </c>
      <c r="AK12" s="576">
        <f t="shared" si="9"/>
        <v>0</v>
      </c>
      <c r="AL12" s="576">
        <f t="shared" si="9"/>
        <v>0</v>
      </c>
      <c r="AM12" s="576">
        <f t="shared" si="9"/>
        <v>0</v>
      </c>
      <c r="AN12" s="576">
        <f t="shared" si="9"/>
        <v>0</v>
      </c>
      <c r="AP12" s="657">
        <f t="shared" si="1"/>
        <v>0</v>
      </c>
      <c r="AQ12" s="657">
        <f t="shared" si="2"/>
        <v>0</v>
      </c>
      <c r="AR12" s="657">
        <f t="shared" si="3"/>
        <v>0</v>
      </c>
      <c r="AS12" s="657">
        <f t="shared" si="4"/>
        <v>0</v>
      </c>
      <c r="AT12" s="657">
        <f t="shared" si="5"/>
        <v>0</v>
      </c>
      <c r="AU12" s="657">
        <f t="shared" si="6"/>
        <v>0</v>
      </c>
      <c r="AV12" s="657">
        <f t="shared" si="7"/>
        <v>0</v>
      </c>
    </row>
    <row r="13" spans="1:48" ht="12" x14ac:dyDescent="0.2">
      <c r="A13" s="18"/>
      <c r="B13" s="162" t="s">
        <v>4</v>
      </c>
      <c r="C13" s="573"/>
      <c r="D13" s="573"/>
      <c r="E13" s="573"/>
      <c r="F13" s="573"/>
      <c r="G13" s="573"/>
      <c r="H13" s="573"/>
      <c r="I13" s="573"/>
      <c r="J13" s="573"/>
      <c r="K13" s="573"/>
      <c r="L13" s="573"/>
      <c r="M13" s="573"/>
      <c r="N13" s="573"/>
      <c r="O13" s="573"/>
      <c r="P13" s="573"/>
      <c r="Q13" s="573"/>
      <c r="R13" s="573"/>
      <c r="S13" s="573"/>
      <c r="T13" s="573"/>
      <c r="U13" s="573"/>
      <c r="V13" s="573"/>
      <c r="W13" s="573"/>
      <c r="X13" s="573"/>
      <c r="Y13" s="573"/>
      <c r="Z13" s="573"/>
      <c r="AA13" s="573"/>
      <c r="AB13" s="573"/>
      <c r="AC13" s="573"/>
      <c r="AD13" s="573"/>
      <c r="AE13" s="573"/>
      <c r="AF13" s="573"/>
      <c r="AG13" s="573"/>
      <c r="AH13" s="573"/>
      <c r="AI13" s="573"/>
      <c r="AJ13" s="573"/>
      <c r="AK13" s="573"/>
      <c r="AL13" s="573"/>
      <c r="AM13" s="573"/>
      <c r="AN13" s="573"/>
      <c r="AP13" s="657">
        <f t="shared" si="1"/>
        <v>0</v>
      </c>
      <c r="AQ13" s="657">
        <f t="shared" si="2"/>
        <v>0</v>
      </c>
      <c r="AR13" s="657">
        <f t="shared" si="3"/>
        <v>0</v>
      </c>
      <c r="AS13" s="657">
        <f t="shared" si="4"/>
        <v>0</v>
      </c>
      <c r="AT13" s="657">
        <f t="shared" si="5"/>
        <v>0</v>
      </c>
      <c r="AU13" s="657">
        <f t="shared" si="6"/>
        <v>0</v>
      </c>
      <c r="AV13" s="657">
        <f t="shared" si="7"/>
        <v>0</v>
      </c>
    </row>
    <row r="14" spans="1:48" ht="12" x14ac:dyDescent="0.2">
      <c r="A14" s="18"/>
      <c r="B14" s="230" t="s">
        <v>157</v>
      </c>
      <c r="C14" s="576">
        <f>SUM(C16:C35)</f>
        <v>2</v>
      </c>
      <c r="D14" s="576">
        <f t="shared" ref="D14:AN14" si="10">SUM(D16:D35)</f>
        <v>0</v>
      </c>
      <c r="E14" s="576">
        <f t="shared" si="10"/>
        <v>2</v>
      </c>
      <c r="F14" s="576">
        <f t="shared" si="10"/>
        <v>0</v>
      </c>
      <c r="G14" s="576">
        <f t="shared" si="10"/>
        <v>0</v>
      </c>
      <c r="H14" s="576">
        <f t="shared" si="10"/>
        <v>0</v>
      </c>
      <c r="I14" s="576">
        <f t="shared" si="10"/>
        <v>0</v>
      </c>
      <c r="J14" s="576">
        <f t="shared" si="10"/>
        <v>2</v>
      </c>
      <c r="K14" s="576">
        <f t="shared" si="10"/>
        <v>2</v>
      </c>
      <c r="L14" s="576">
        <f t="shared" si="10"/>
        <v>2</v>
      </c>
      <c r="M14" s="576">
        <f t="shared" si="10"/>
        <v>0</v>
      </c>
      <c r="N14" s="576">
        <f t="shared" si="10"/>
        <v>0</v>
      </c>
      <c r="O14" s="576">
        <f t="shared" si="10"/>
        <v>0</v>
      </c>
      <c r="P14" s="576">
        <f t="shared" si="10"/>
        <v>0</v>
      </c>
      <c r="Q14" s="576">
        <f t="shared" si="10"/>
        <v>0</v>
      </c>
      <c r="R14" s="576">
        <f t="shared" si="10"/>
        <v>0</v>
      </c>
      <c r="S14" s="576">
        <f t="shared" si="10"/>
        <v>0</v>
      </c>
      <c r="T14" s="576">
        <f t="shared" si="10"/>
        <v>0</v>
      </c>
      <c r="U14" s="576">
        <f t="shared" si="10"/>
        <v>1</v>
      </c>
      <c r="V14" s="576">
        <f t="shared" si="10"/>
        <v>1</v>
      </c>
      <c r="W14" s="576">
        <f t="shared" si="10"/>
        <v>0</v>
      </c>
      <c r="X14" s="576">
        <f t="shared" si="10"/>
        <v>1</v>
      </c>
      <c r="Y14" s="576">
        <f t="shared" si="10"/>
        <v>1</v>
      </c>
      <c r="Z14" s="576">
        <f t="shared" si="10"/>
        <v>0</v>
      </c>
      <c r="AA14" s="576">
        <f t="shared" si="10"/>
        <v>0</v>
      </c>
      <c r="AB14" s="576">
        <f t="shared" si="10"/>
        <v>0</v>
      </c>
      <c r="AC14" s="576">
        <f t="shared" si="10"/>
        <v>2</v>
      </c>
      <c r="AD14" s="576">
        <f t="shared" si="10"/>
        <v>0</v>
      </c>
      <c r="AE14" s="576">
        <f t="shared" si="10"/>
        <v>0</v>
      </c>
      <c r="AF14" s="576">
        <f t="shared" si="10"/>
        <v>0</v>
      </c>
      <c r="AG14" s="576">
        <f t="shared" si="10"/>
        <v>0</v>
      </c>
      <c r="AH14" s="576">
        <f t="shared" si="10"/>
        <v>1</v>
      </c>
      <c r="AI14" s="576">
        <f t="shared" si="10"/>
        <v>0</v>
      </c>
      <c r="AJ14" s="576">
        <f t="shared" si="10"/>
        <v>0</v>
      </c>
      <c r="AK14" s="576">
        <f t="shared" si="10"/>
        <v>0</v>
      </c>
      <c r="AL14" s="576">
        <f t="shared" si="10"/>
        <v>0</v>
      </c>
      <c r="AM14" s="576">
        <f t="shared" si="10"/>
        <v>0</v>
      </c>
      <c r="AN14" s="576">
        <f t="shared" si="10"/>
        <v>0</v>
      </c>
      <c r="AP14" s="657">
        <f t="shared" si="1"/>
        <v>0</v>
      </c>
      <c r="AQ14" s="657">
        <f t="shared" si="2"/>
        <v>0</v>
      </c>
      <c r="AR14" s="657">
        <f t="shared" si="3"/>
        <v>0</v>
      </c>
      <c r="AS14" s="657">
        <f t="shared" si="4"/>
        <v>0</v>
      </c>
      <c r="AT14" s="657">
        <f t="shared" si="5"/>
        <v>0</v>
      </c>
      <c r="AU14" s="657">
        <f t="shared" si="6"/>
        <v>0</v>
      </c>
      <c r="AV14" s="657">
        <f t="shared" si="7"/>
        <v>0</v>
      </c>
    </row>
    <row r="15" spans="1:48" x14ac:dyDescent="0.2">
      <c r="A15" s="18"/>
      <c r="B15" s="162" t="s">
        <v>4</v>
      </c>
      <c r="C15" s="573"/>
      <c r="D15" s="556"/>
      <c r="E15" s="556"/>
      <c r="F15" s="557"/>
      <c r="G15" s="559"/>
      <c r="H15" s="556"/>
      <c r="I15" s="556"/>
      <c r="J15" s="560"/>
      <c r="K15" s="559"/>
      <c r="L15" s="556"/>
      <c r="M15" s="556"/>
      <c r="N15" s="556"/>
      <c r="O15" s="556"/>
      <c r="P15" s="556"/>
      <c r="Q15" s="556"/>
      <c r="R15" s="560"/>
      <c r="S15" s="555"/>
      <c r="T15" s="557"/>
      <c r="U15" s="559"/>
      <c r="V15" s="556"/>
      <c r="W15" s="560"/>
      <c r="X15" s="555"/>
      <c r="Y15" s="556"/>
      <c r="Z15" s="556"/>
      <c r="AA15" s="556"/>
      <c r="AB15" s="574"/>
      <c r="AC15" s="574"/>
      <c r="AD15" s="575"/>
      <c r="AE15" s="559"/>
      <c r="AF15" s="556"/>
      <c r="AG15" s="557"/>
      <c r="AH15" s="559"/>
      <c r="AI15" s="556"/>
      <c r="AJ15" s="556"/>
      <c r="AK15" s="556"/>
      <c r="AL15" s="556"/>
      <c r="AM15" s="557"/>
      <c r="AN15" s="560"/>
      <c r="AP15" s="657">
        <f t="shared" si="1"/>
        <v>0</v>
      </c>
      <c r="AQ15" s="657">
        <f t="shared" si="2"/>
        <v>0</v>
      </c>
      <c r="AR15" s="657">
        <f t="shared" si="3"/>
        <v>0</v>
      </c>
      <c r="AS15" s="657">
        <f t="shared" si="4"/>
        <v>0</v>
      </c>
      <c r="AT15" s="657">
        <f t="shared" si="5"/>
        <v>0</v>
      </c>
      <c r="AU15" s="657">
        <f t="shared" si="6"/>
        <v>0</v>
      </c>
      <c r="AV15" s="657">
        <f t="shared" si="7"/>
        <v>0</v>
      </c>
    </row>
    <row r="16" spans="1:48" x14ac:dyDescent="0.2">
      <c r="A16" s="18"/>
      <c r="B16" s="231" t="s">
        <v>150</v>
      </c>
      <c r="C16" s="573">
        <v>1</v>
      </c>
      <c r="D16" s="556"/>
      <c r="E16" s="556">
        <v>1</v>
      </c>
      <c r="F16" s="557"/>
      <c r="G16" s="559"/>
      <c r="H16" s="556"/>
      <c r="I16" s="556"/>
      <c r="J16" s="560">
        <v>1</v>
      </c>
      <c r="K16" s="559">
        <v>1</v>
      </c>
      <c r="L16" s="556">
        <v>1</v>
      </c>
      <c r="M16" s="556"/>
      <c r="N16" s="556"/>
      <c r="O16" s="556"/>
      <c r="P16" s="556"/>
      <c r="Q16" s="556"/>
      <c r="R16" s="560"/>
      <c r="S16" s="555"/>
      <c r="T16" s="557"/>
      <c r="U16" s="559"/>
      <c r="V16" s="556">
        <v>1</v>
      </c>
      <c r="W16" s="560"/>
      <c r="X16" s="555"/>
      <c r="Y16" s="556">
        <v>1</v>
      </c>
      <c r="Z16" s="556"/>
      <c r="AA16" s="556"/>
      <c r="AB16" s="574"/>
      <c r="AC16" s="574">
        <v>1</v>
      </c>
      <c r="AD16" s="575"/>
      <c r="AE16" s="559"/>
      <c r="AF16" s="556"/>
      <c r="AG16" s="557"/>
      <c r="AH16" s="559"/>
      <c r="AI16" s="556"/>
      <c r="AJ16" s="556"/>
      <c r="AK16" s="556"/>
      <c r="AL16" s="556"/>
      <c r="AM16" s="557"/>
      <c r="AN16" s="560"/>
      <c r="AP16" s="657">
        <f t="shared" si="1"/>
        <v>0</v>
      </c>
      <c r="AQ16" s="657">
        <f t="shared" si="2"/>
        <v>0</v>
      </c>
      <c r="AR16" s="657">
        <f t="shared" si="3"/>
        <v>0</v>
      </c>
      <c r="AS16" s="657">
        <f t="shared" si="4"/>
        <v>0</v>
      </c>
      <c r="AT16" s="657">
        <f t="shared" si="5"/>
        <v>0</v>
      </c>
      <c r="AU16" s="657">
        <f t="shared" si="6"/>
        <v>0</v>
      </c>
      <c r="AV16" s="657">
        <f t="shared" si="7"/>
        <v>0</v>
      </c>
    </row>
    <row r="17" spans="1:48" x14ac:dyDescent="0.2">
      <c r="A17" s="18"/>
      <c r="B17" s="231" t="s">
        <v>20</v>
      </c>
      <c r="C17" s="573">
        <v>1</v>
      </c>
      <c r="D17" s="556"/>
      <c r="E17" s="556">
        <v>1</v>
      </c>
      <c r="F17" s="557"/>
      <c r="G17" s="559"/>
      <c r="H17" s="556"/>
      <c r="I17" s="556"/>
      <c r="J17" s="560">
        <v>1</v>
      </c>
      <c r="K17" s="559">
        <v>1</v>
      </c>
      <c r="L17" s="556">
        <v>1</v>
      </c>
      <c r="M17" s="556"/>
      <c r="N17" s="556"/>
      <c r="O17" s="556"/>
      <c r="P17" s="556"/>
      <c r="Q17" s="556"/>
      <c r="R17" s="560"/>
      <c r="S17" s="555"/>
      <c r="T17" s="557"/>
      <c r="U17" s="559">
        <v>1</v>
      </c>
      <c r="V17" s="556"/>
      <c r="W17" s="560"/>
      <c r="X17" s="555">
        <v>1</v>
      </c>
      <c r="Y17" s="556"/>
      <c r="Z17" s="556"/>
      <c r="AA17" s="556"/>
      <c r="AB17" s="574"/>
      <c r="AC17" s="574">
        <v>1</v>
      </c>
      <c r="AD17" s="575"/>
      <c r="AE17" s="559"/>
      <c r="AF17" s="556"/>
      <c r="AG17" s="557"/>
      <c r="AH17" s="559">
        <v>1</v>
      </c>
      <c r="AI17" s="556"/>
      <c r="AJ17" s="556"/>
      <c r="AK17" s="556"/>
      <c r="AL17" s="556"/>
      <c r="AM17" s="557"/>
      <c r="AN17" s="560"/>
      <c r="AP17" s="657">
        <f t="shared" si="1"/>
        <v>0</v>
      </c>
      <c r="AQ17" s="657">
        <f t="shared" si="2"/>
        <v>0</v>
      </c>
      <c r="AR17" s="657">
        <f t="shared" si="3"/>
        <v>0</v>
      </c>
      <c r="AS17" s="657">
        <f t="shared" si="4"/>
        <v>0</v>
      </c>
      <c r="AT17" s="657">
        <f t="shared" si="5"/>
        <v>0</v>
      </c>
      <c r="AU17" s="657">
        <f t="shared" si="6"/>
        <v>0</v>
      </c>
      <c r="AV17" s="657">
        <f t="shared" si="7"/>
        <v>0</v>
      </c>
    </row>
    <row r="18" spans="1:48" x14ac:dyDescent="0.2">
      <c r="A18" s="18"/>
      <c r="B18" s="231" t="s">
        <v>68</v>
      </c>
      <c r="C18" s="573"/>
      <c r="D18" s="556"/>
      <c r="E18" s="556"/>
      <c r="F18" s="557"/>
      <c r="G18" s="559"/>
      <c r="H18" s="556"/>
      <c r="I18" s="556"/>
      <c r="J18" s="560"/>
      <c r="K18" s="559"/>
      <c r="L18" s="556"/>
      <c r="M18" s="556"/>
      <c r="N18" s="556"/>
      <c r="O18" s="556"/>
      <c r="P18" s="556"/>
      <c r="Q18" s="556"/>
      <c r="R18" s="560"/>
      <c r="S18" s="555"/>
      <c r="T18" s="557"/>
      <c r="U18" s="559"/>
      <c r="V18" s="556"/>
      <c r="W18" s="560"/>
      <c r="X18" s="555"/>
      <c r="Y18" s="556"/>
      <c r="Z18" s="556"/>
      <c r="AA18" s="556"/>
      <c r="AB18" s="574"/>
      <c r="AC18" s="574"/>
      <c r="AD18" s="575"/>
      <c r="AE18" s="559"/>
      <c r="AF18" s="556"/>
      <c r="AG18" s="557"/>
      <c r="AH18" s="559"/>
      <c r="AI18" s="556"/>
      <c r="AJ18" s="556"/>
      <c r="AK18" s="556"/>
      <c r="AL18" s="556"/>
      <c r="AM18" s="557"/>
      <c r="AN18" s="560"/>
      <c r="AP18" s="657">
        <f t="shared" si="1"/>
        <v>0</v>
      </c>
      <c r="AQ18" s="657">
        <f t="shared" si="2"/>
        <v>0</v>
      </c>
      <c r="AR18" s="657">
        <f t="shared" si="3"/>
        <v>0</v>
      </c>
      <c r="AS18" s="657">
        <f t="shared" si="4"/>
        <v>0</v>
      </c>
      <c r="AT18" s="657">
        <f t="shared" si="5"/>
        <v>0</v>
      </c>
      <c r="AU18" s="657">
        <f t="shared" si="6"/>
        <v>0</v>
      </c>
      <c r="AV18" s="657">
        <f t="shared" si="7"/>
        <v>0</v>
      </c>
    </row>
    <row r="19" spans="1:48" x14ac:dyDescent="0.2">
      <c r="A19" s="18"/>
      <c r="B19" s="231" t="s">
        <v>69</v>
      </c>
      <c r="C19" s="573"/>
      <c r="D19" s="556"/>
      <c r="E19" s="556"/>
      <c r="F19" s="557"/>
      <c r="G19" s="559"/>
      <c r="H19" s="556"/>
      <c r="I19" s="556"/>
      <c r="J19" s="560"/>
      <c r="K19" s="559"/>
      <c r="L19" s="556"/>
      <c r="M19" s="556"/>
      <c r="N19" s="556"/>
      <c r="O19" s="556"/>
      <c r="P19" s="556"/>
      <c r="Q19" s="556"/>
      <c r="R19" s="560"/>
      <c r="S19" s="555"/>
      <c r="T19" s="557"/>
      <c r="U19" s="559"/>
      <c r="V19" s="556"/>
      <c r="W19" s="560"/>
      <c r="X19" s="555"/>
      <c r="Y19" s="556"/>
      <c r="Z19" s="556"/>
      <c r="AA19" s="556"/>
      <c r="AB19" s="574"/>
      <c r="AC19" s="574"/>
      <c r="AD19" s="575"/>
      <c r="AE19" s="559"/>
      <c r="AF19" s="556"/>
      <c r="AG19" s="557"/>
      <c r="AH19" s="559"/>
      <c r="AI19" s="556"/>
      <c r="AJ19" s="556"/>
      <c r="AK19" s="556"/>
      <c r="AL19" s="556"/>
      <c r="AM19" s="557"/>
      <c r="AN19" s="560"/>
      <c r="AP19" s="657">
        <f t="shared" si="1"/>
        <v>0</v>
      </c>
      <c r="AQ19" s="657">
        <f t="shared" si="2"/>
        <v>0</v>
      </c>
      <c r="AR19" s="657">
        <f t="shared" si="3"/>
        <v>0</v>
      </c>
      <c r="AS19" s="657">
        <f t="shared" si="4"/>
        <v>0</v>
      </c>
      <c r="AT19" s="657">
        <f t="shared" si="5"/>
        <v>0</v>
      </c>
      <c r="AU19" s="657">
        <f t="shared" si="6"/>
        <v>0</v>
      </c>
      <c r="AV19" s="657">
        <f t="shared" si="7"/>
        <v>0</v>
      </c>
    </row>
    <row r="20" spans="1:48" x14ac:dyDescent="0.2">
      <c r="A20" s="18"/>
      <c r="B20" s="231" t="s">
        <v>23</v>
      </c>
      <c r="C20" s="573"/>
      <c r="D20" s="556"/>
      <c r="E20" s="556"/>
      <c r="F20" s="557"/>
      <c r="G20" s="559"/>
      <c r="H20" s="556"/>
      <c r="I20" s="556"/>
      <c r="J20" s="560"/>
      <c r="K20" s="559"/>
      <c r="L20" s="556"/>
      <c r="M20" s="556"/>
      <c r="N20" s="556"/>
      <c r="O20" s="556"/>
      <c r="P20" s="556"/>
      <c r="Q20" s="556"/>
      <c r="R20" s="560"/>
      <c r="S20" s="555"/>
      <c r="T20" s="557"/>
      <c r="U20" s="559"/>
      <c r="V20" s="556"/>
      <c r="W20" s="560"/>
      <c r="X20" s="555"/>
      <c r="Y20" s="556"/>
      <c r="Z20" s="556"/>
      <c r="AA20" s="556"/>
      <c r="AB20" s="574"/>
      <c r="AC20" s="574"/>
      <c r="AD20" s="575"/>
      <c r="AE20" s="559"/>
      <c r="AF20" s="556"/>
      <c r="AG20" s="557"/>
      <c r="AH20" s="559"/>
      <c r="AI20" s="556"/>
      <c r="AJ20" s="556"/>
      <c r="AK20" s="556"/>
      <c r="AL20" s="556"/>
      <c r="AM20" s="557"/>
      <c r="AN20" s="560"/>
      <c r="AP20" s="657">
        <f t="shared" si="1"/>
        <v>0</v>
      </c>
      <c r="AQ20" s="657">
        <f t="shared" si="2"/>
        <v>0</v>
      </c>
      <c r="AR20" s="657">
        <f t="shared" si="3"/>
        <v>0</v>
      </c>
      <c r="AS20" s="657">
        <f t="shared" si="4"/>
        <v>0</v>
      </c>
      <c r="AT20" s="657">
        <f t="shared" si="5"/>
        <v>0</v>
      </c>
      <c r="AU20" s="657">
        <f t="shared" si="6"/>
        <v>0</v>
      </c>
      <c r="AV20" s="657">
        <f t="shared" si="7"/>
        <v>0</v>
      </c>
    </row>
    <row r="21" spans="1:48" x14ac:dyDescent="0.2">
      <c r="A21" s="18"/>
      <c r="B21" s="231" t="s">
        <v>25</v>
      </c>
      <c r="C21" s="573"/>
      <c r="D21" s="556"/>
      <c r="E21" s="556"/>
      <c r="F21" s="557"/>
      <c r="G21" s="559"/>
      <c r="H21" s="556"/>
      <c r="I21" s="556"/>
      <c r="J21" s="560"/>
      <c r="K21" s="559"/>
      <c r="L21" s="556"/>
      <c r="M21" s="556"/>
      <c r="N21" s="556"/>
      <c r="O21" s="556"/>
      <c r="P21" s="556"/>
      <c r="Q21" s="556"/>
      <c r="R21" s="560"/>
      <c r="S21" s="555"/>
      <c r="T21" s="557"/>
      <c r="U21" s="559"/>
      <c r="V21" s="556"/>
      <c r="W21" s="560"/>
      <c r="X21" s="555"/>
      <c r="Y21" s="556"/>
      <c r="Z21" s="556"/>
      <c r="AA21" s="556"/>
      <c r="AB21" s="574"/>
      <c r="AC21" s="574"/>
      <c r="AD21" s="575"/>
      <c r="AE21" s="559"/>
      <c r="AF21" s="556"/>
      <c r="AG21" s="557"/>
      <c r="AH21" s="559"/>
      <c r="AI21" s="556"/>
      <c r="AJ21" s="556"/>
      <c r="AK21" s="556"/>
      <c r="AL21" s="556"/>
      <c r="AM21" s="557"/>
      <c r="AN21" s="560"/>
      <c r="AP21" s="657">
        <f t="shared" si="1"/>
        <v>0</v>
      </c>
      <c r="AQ21" s="657">
        <f t="shared" si="2"/>
        <v>0</v>
      </c>
      <c r="AR21" s="657">
        <f t="shared" si="3"/>
        <v>0</v>
      </c>
      <c r="AS21" s="657">
        <f t="shared" si="4"/>
        <v>0</v>
      </c>
      <c r="AT21" s="657">
        <f t="shared" si="5"/>
        <v>0</v>
      </c>
      <c r="AU21" s="657">
        <f t="shared" si="6"/>
        <v>0</v>
      </c>
      <c r="AV21" s="657">
        <f t="shared" si="7"/>
        <v>0</v>
      </c>
    </row>
    <row r="22" spans="1:48" x14ac:dyDescent="0.2">
      <c r="A22" s="18"/>
      <c r="B22" s="231" t="s">
        <v>27</v>
      </c>
      <c r="C22" s="573"/>
      <c r="D22" s="556"/>
      <c r="E22" s="556"/>
      <c r="F22" s="557"/>
      <c r="G22" s="559"/>
      <c r="H22" s="556"/>
      <c r="I22" s="556"/>
      <c r="J22" s="560"/>
      <c r="K22" s="559"/>
      <c r="L22" s="556"/>
      <c r="M22" s="556"/>
      <c r="N22" s="556"/>
      <c r="O22" s="556"/>
      <c r="P22" s="556"/>
      <c r="Q22" s="556"/>
      <c r="R22" s="560"/>
      <c r="S22" s="555"/>
      <c r="T22" s="557"/>
      <c r="U22" s="559"/>
      <c r="V22" s="556"/>
      <c r="W22" s="560"/>
      <c r="X22" s="555"/>
      <c r="Y22" s="556"/>
      <c r="Z22" s="556"/>
      <c r="AA22" s="556"/>
      <c r="AB22" s="574"/>
      <c r="AC22" s="574"/>
      <c r="AD22" s="575"/>
      <c r="AE22" s="559"/>
      <c r="AF22" s="556"/>
      <c r="AG22" s="557"/>
      <c r="AH22" s="559"/>
      <c r="AI22" s="556"/>
      <c r="AJ22" s="556"/>
      <c r="AK22" s="556"/>
      <c r="AL22" s="556"/>
      <c r="AM22" s="557"/>
      <c r="AN22" s="560"/>
      <c r="AP22" s="657">
        <f t="shared" si="1"/>
        <v>0</v>
      </c>
      <c r="AQ22" s="657">
        <f t="shared" si="2"/>
        <v>0</v>
      </c>
      <c r="AR22" s="657">
        <f t="shared" si="3"/>
        <v>0</v>
      </c>
      <c r="AS22" s="657">
        <f t="shared" si="4"/>
        <v>0</v>
      </c>
      <c r="AT22" s="657">
        <f t="shared" si="5"/>
        <v>0</v>
      </c>
      <c r="AU22" s="657">
        <f t="shared" si="6"/>
        <v>0</v>
      </c>
      <c r="AV22" s="657">
        <f t="shared" si="7"/>
        <v>0</v>
      </c>
    </row>
    <row r="23" spans="1:48" x14ac:dyDescent="0.2">
      <c r="A23" s="18"/>
      <c r="B23" s="231" t="s">
        <v>29</v>
      </c>
      <c r="C23" s="573"/>
      <c r="D23" s="556"/>
      <c r="E23" s="556"/>
      <c r="F23" s="557"/>
      <c r="G23" s="559"/>
      <c r="H23" s="556"/>
      <c r="I23" s="556"/>
      <c r="J23" s="560"/>
      <c r="K23" s="559"/>
      <c r="L23" s="556"/>
      <c r="M23" s="556"/>
      <c r="N23" s="556"/>
      <c r="O23" s="556"/>
      <c r="P23" s="556"/>
      <c r="Q23" s="556"/>
      <c r="R23" s="560"/>
      <c r="S23" s="555"/>
      <c r="T23" s="557"/>
      <c r="U23" s="559"/>
      <c r="V23" s="556"/>
      <c r="W23" s="560"/>
      <c r="X23" s="555"/>
      <c r="Y23" s="556"/>
      <c r="Z23" s="556"/>
      <c r="AA23" s="556"/>
      <c r="AB23" s="574"/>
      <c r="AC23" s="574"/>
      <c r="AD23" s="575"/>
      <c r="AE23" s="559"/>
      <c r="AF23" s="556"/>
      <c r="AG23" s="557"/>
      <c r="AH23" s="559"/>
      <c r="AI23" s="556"/>
      <c r="AJ23" s="556"/>
      <c r="AK23" s="556"/>
      <c r="AL23" s="556"/>
      <c r="AM23" s="557"/>
      <c r="AN23" s="560"/>
      <c r="AP23" s="657">
        <f t="shared" si="1"/>
        <v>0</v>
      </c>
      <c r="AQ23" s="657">
        <f t="shared" si="2"/>
        <v>0</v>
      </c>
      <c r="AR23" s="657">
        <f t="shared" si="3"/>
        <v>0</v>
      </c>
      <c r="AS23" s="657">
        <f t="shared" si="4"/>
        <v>0</v>
      </c>
      <c r="AT23" s="657">
        <f t="shared" si="5"/>
        <v>0</v>
      </c>
      <c r="AU23" s="657">
        <f t="shared" si="6"/>
        <v>0</v>
      </c>
      <c r="AV23" s="657">
        <f t="shared" si="7"/>
        <v>0</v>
      </c>
    </row>
    <row r="24" spans="1:48" x14ac:dyDescent="0.2">
      <c r="A24" s="18"/>
      <c r="B24" s="231" t="s">
        <v>31</v>
      </c>
      <c r="C24" s="573"/>
      <c r="D24" s="556"/>
      <c r="E24" s="556"/>
      <c r="F24" s="557"/>
      <c r="G24" s="559"/>
      <c r="H24" s="556"/>
      <c r="I24" s="556"/>
      <c r="J24" s="560"/>
      <c r="K24" s="559"/>
      <c r="L24" s="556"/>
      <c r="M24" s="556"/>
      <c r="N24" s="556"/>
      <c r="O24" s="556"/>
      <c r="P24" s="556"/>
      <c r="Q24" s="556"/>
      <c r="R24" s="560"/>
      <c r="S24" s="555"/>
      <c r="T24" s="557"/>
      <c r="U24" s="559"/>
      <c r="V24" s="556"/>
      <c r="W24" s="560"/>
      <c r="X24" s="555"/>
      <c r="Y24" s="556"/>
      <c r="Z24" s="556"/>
      <c r="AA24" s="556"/>
      <c r="AB24" s="574"/>
      <c r="AC24" s="574"/>
      <c r="AD24" s="575"/>
      <c r="AE24" s="559"/>
      <c r="AF24" s="556"/>
      <c r="AG24" s="557"/>
      <c r="AH24" s="559"/>
      <c r="AI24" s="556"/>
      <c r="AJ24" s="556"/>
      <c r="AK24" s="556"/>
      <c r="AL24" s="556"/>
      <c r="AM24" s="557"/>
      <c r="AN24" s="560"/>
      <c r="AP24" s="657">
        <f t="shared" si="1"/>
        <v>0</v>
      </c>
      <c r="AQ24" s="657">
        <f t="shared" si="2"/>
        <v>0</v>
      </c>
      <c r="AR24" s="657">
        <f t="shared" si="3"/>
        <v>0</v>
      </c>
      <c r="AS24" s="657">
        <f t="shared" si="4"/>
        <v>0</v>
      </c>
      <c r="AT24" s="657">
        <f t="shared" si="5"/>
        <v>0</v>
      </c>
      <c r="AU24" s="657">
        <f t="shared" si="6"/>
        <v>0</v>
      </c>
      <c r="AV24" s="657">
        <f t="shared" si="7"/>
        <v>0</v>
      </c>
    </row>
    <row r="25" spans="1:48" x14ac:dyDescent="0.2">
      <c r="A25" s="18"/>
      <c r="B25" s="231" t="s">
        <v>33</v>
      </c>
      <c r="C25" s="573"/>
      <c r="D25" s="556"/>
      <c r="E25" s="556"/>
      <c r="F25" s="557"/>
      <c r="G25" s="559"/>
      <c r="H25" s="556"/>
      <c r="I25" s="556"/>
      <c r="J25" s="560"/>
      <c r="K25" s="559"/>
      <c r="L25" s="556"/>
      <c r="M25" s="556"/>
      <c r="N25" s="556"/>
      <c r="O25" s="556"/>
      <c r="P25" s="556"/>
      <c r="Q25" s="556"/>
      <c r="R25" s="560"/>
      <c r="S25" s="555"/>
      <c r="T25" s="557"/>
      <c r="U25" s="559"/>
      <c r="V25" s="556"/>
      <c r="W25" s="560"/>
      <c r="X25" s="555"/>
      <c r="Y25" s="556"/>
      <c r="Z25" s="556"/>
      <c r="AA25" s="556"/>
      <c r="AB25" s="574"/>
      <c r="AC25" s="574"/>
      <c r="AD25" s="575"/>
      <c r="AE25" s="559"/>
      <c r="AF25" s="556"/>
      <c r="AG25" s="557"/>
      <c r="AH25" s="559"/>
      <c r="AI25" s="556"/>
      <c r="AJ25" s="556"/>
      <c r="AK25" s="556"/>
      <c r="AL25" s="556"/>
      <c r="AM25" s="557"/>
      <c r="AN25" s="560"/>
      <c r="AP25" s="657">
        <f t="shared" si="1"/>
        <v>0</v>
      </c>
      <c r="AQ25" s="657">
        <f t="shared" si="2"/>
        <v>0</v>
      </c>
      <c r="AR25" s="657">
        <f t="shared" si="3"/>
        <v>0</v>
      </c>
      <c r="AS25" s="657">
        <f t="shared" si="4"/>
        <v>0</v>
      </c>
      <c r="AT25" s="657">
        <f t="shared" si="5"/>
        <v>0</v>
      </c>
      <c r="AU25" s="657">
        <f t="shared" si="6"/>
        <v>0</v>
      </c>
      <c r="AV25" s="657">
        <f t="shared" si="7"/>
        <v>0</v>
      </c>
    </row>
    <row r="26" spans="1:48" x14ac:dyDescent="0.2">
      <c r="A26" s="18"/>
      <c r="B26" s="231" t="s">
        <v>35</v>
      </c>
      <c r="C26" s="573"/>
      <c r="D26" s="556"/>
      <c r="E26" s="556"/>
      <c r="F26" s="557"/>
      <c r="G26" s="559"/>
      <c r="H26" s="556"/>
      <c r="I26" s="556"/>
      <c r="J26" s="560"/>
      <c r="K26" s="559"/>
      <c r="L26" s="556"/>
      <c r="M26" s="556"/>
      <c r="N26" s="556"/>
      <c r="O26" s="556"/>
      <c r="P26" s="556"/>
      <c r="Q26" s="556"/>
      <c r="R26" s="560"/>
      <c r="S26" s="555"/>
      <c r="T26" s="557"/>
      <c r="U26" s="559"/>
      <c r="V26" s="556"/>
      <c r="W26" s="560"/>
      <c r="X26" s="555"/>
      <c r="Y26" s="556"/>
      <c r="Z26" s="556"/>
      <c r="AA26" s="556"/>
      <c r="AB26" s="574"/>
      <c r="AC26" s="574"/>
      <c r="AD26" s="575"/>
      <c r="AE26" s="559"/>
      <c r="AF26" s="556"/>
      <c r="AG26" s="557"/>
      <c r="AH26" s="559"/>
      <c r="AI26" s="556"/>
      <c r="AJ26" s="556"/>
      <c r="AK26" s="556"/>
      <c r="AL26" s="556"/>
      <c r="AM26" s="557"/>
      <c r="AN26" s="560"/>
      <c r="AP26" s="657">
        <f t="shared" si="1"/>
        <v>0</v>
      </c>
      <c r="AQ26" s="657">
        <f t="shared" si="2"/>
        <v>0</v>
      </c>
      <c r="AR26" s="657">
        <f t="shared" si="3"/>
        <v>0</v>
      </c>
      <c r="AS26" s="657">
        <f t="shared" si="4"/>
        <v>0</v>
      </c>
      <c r="AT26" s="657">
        <f t="shared" si="5"/>
        <v>0</v>
      </c>
      <c r="AU26" s="657">
        <f t="shared" si="6"/>
        <v>0</v>
      </c>
      <c r="AV26" s="657">
        <f t="shared" si="7"/>
        <v>0</v>
      </c>
    </row>
    <row r="27" spans="1:48" x14ac:dyDescent="0.2">
      <c r="A27" s="18"/>
      <c r="B27" s="231" t="s">
        <v>37</v>
      </c>
      <c r="C27" s="573"/>
      <c r="D27" s="556"/>
      <c r="E27" s="556"/>
      <c r="F27" s="557"/>
      <c r="G27" s="559"/>
      <c r="H27" s="556"/>
      <c r="I27" s="556"/>
      <c r="J27" s="560"/>
      <c r="K27" s="559"/>
      <c r="L27" s="556"/>
      <c r="M27" s="556"/>
      <c r="N27" s="556"/>
      <c r="O27" s="556"/>
      <c r="P27" s="556"/>
      <c r="Q27" s="556"/>
      <c r="R27" s="560"/>
      <c r="S27" s="555"/>
      <c r="T27" s="557"/>
      <c r="U27" s="559"/>
      <c r="V27" s="556"/>
      <c r="W27" s="560"/>
      <c r="X27" s="555"/>
      <c r="Y27" s="556"/>
      <c r="Z27" s="556"/>
      <c r="AA27" s="556"/>
      <c r="AB27" s="574"/>
      <c r="AC27" s="574"/>
      <c r="AD27" s="575"/>
      <c r="AE27" s="559"/>
      <c r="AF27" s="556"/>
      <c r="AG27" s="557"/>
      <c r="AH27" s="559"/>
      <c r="AI27" s="556"/>
      <c r="AJ27" s="556"/>
      <c r="AK27" s="556"/>
      <c r="AL27" s="556"/>
      <c r="AM27" s="557"/>
      <c r="AN27" s="560"/>
      <c r="AP27" s="657">
        <f t="shared" si="1"/>
        <v>0</v>
      </c>
      <c r="AQ27" s="657">
        <f t="shared" si="2"/>
        <v>0</v>
      </c>
      <c r="AR27" s="657">
        <f t="shared" si="3"/>
        <v>0</v>
      </c>
      <c r="AS27" s="657">
        <f t="shared" si="4"/>
        <v>0</v>
      </c>
      <c r="AT27" s="657">
        <f t="shared" si="5"/>
        <v>0</v>
      </c>
      <c r="AU27" s="657">
        <f t="shared" si="6"/>
        <v>0</v>
      </c>
      <c r="AV27" s="657">
        <f t="shared" si="7"/>
        <v>0</v>
      </c>
    </row>
    <row r="28" spans="1:48" x14ac:dyDescent="0.2">
      <c r="A28" s="18"/>
      <c r="B28" s="231" t="s">
        <v>39</v>
      </c>
      <c r="C28" s="573"/>
      <c r="D28" s="556"/>
      <c r="E28" s="556"/>
      <c r="F28" s="557"/>
      <c r="G28" s="559"/>
      <c r="H28" s="556"/>
      <c r="I28" s="556"/>
      <c r="J28" s="560"/>
      <c r="K28" s="559"/>
      <c r="L28" s="556"/>
      <c r="M28" s="556"/>
      <c r="N28" s="556"/>
      <c r="O28" s="556"/>
      <c r="P28" s="556"/>
      <c r="Q28" s="556"/>
      <c r="R28" s="560"/>
      <c r="S28" s="555"/>
      <c r="T28" s="557"/>
      <c r="U28" s="559"/>
      <c r="V28" s="556"/>
      <c r="W28" s="560"/>
      <c r="X28" s="555"/>
      <c r="Y28" s="556"/>
      <c r="Z28" s="556"/>
      <c r="AA28" s="556"/>
      <c r="AB28" s="574"/>
      <c r="AC28" s="574"/>
      <c r="AD28" s="575"/>
      <c r="AE28" s="559"/>
      <c r="AF28" s="556"/>
      <c r="AG28" s="557"/>
      <c r="AH28" s="559"/>
      <c r="AI28" s="556"/>
      <c r="AJ28" s="556"/>
      <c r="AK28" s="556"/>
      <c r="AL28" s="556"/>
      <c r="AM28" s="557"/>
      <c r="AN28" s="560"/>
      <c r="AP28" s="657">
        <f t="shared" si="1"/>
        <v>0</v>
      </c>
      <c r="AQ28" s="657">
        <f t="shared" si="2"/>
        <v>0</v>
      </c>
      <c r="AR28" s="657">
        <f t="shared" si="3"/>
        <v>0</v>
      </c>
      <c r="AS28" s="657">
        <f t="shared" si="4"/>
        <v>0</v>
      </c>
      <c r="AT28" s="657">
        <f t="shared" si="5"/>
        <v>0</v>
      </c>
      <c r="AU28" s="657">
        <f t="shared" si="6"/>
        <v>0</v>
      </c>
      <c r="AV28" s="657">
        <f t="shared" si="7"/>
        <v>0</v>
      </c>
    </row>
    <row r="29" spans="1:48" x14ac:dyDescent="0.2">
      <c r="A29" s="18"/>
      <c r="B29" s="231" t="s">
        <v>41</v>
      </c>
      <c r="C29" s="573"/>
      <c r="D29" s="556"/>
      <c r="E29" s="556"/>
      <c r="F29" s="557"/>
      <c r="G29" s="559"/>
      <c r="H29" s="556"/>
      <c r="I29" s="556"/>
      <c r="J29" s="560"/>
      <c r="K29" s="559"/>
      <c r="L29" s="556"/>
      <c r="M29" s="556"/>
      <c r="N29" s="556"/>
      <c r="O29" s="556"/>
      <c r="P29" s="556"/>
      <c r="Q29" s="556"/>
      <c r="R29" s="560"/>
      <c r="S29" s="555"/>
      <c r="T29" s="557"/>
      <c r="U29" s="559"/>
      <c r="V29" s="556"/>
      <c r="W29" s="560"/>
      <c r="X29" s="555"/>
      <c r="Y29" s="556"/>
      <c r="Z29" s="556"/>
      <c r="AA29" s="556"/>
      <c r="AB29" s="574"/>
      <c r="AC29" s="574"/>
      <c r="AD29" s="575"/>
      <c r="AE29" s="559"/>
      <c r="AF29" s="556"/>
      <c r="AG29" s="557"/>
      <c r="AH29" s="559"/>
      <c r="AI29" s="556"/>
      <c r="AJ29" s="556"/>
      <c r="AK29" s="556"/>
      <c r="AL29" s="556"/>
      <c r="AM29" s="557"/>
      <c r="AN29" s="560"/>
      <c r="AP29" s="657">
        <f t="shared" si="1"/>
        <v>0</v>
      </c>
      <c r="AQ29" s="657">
        <f t="shared" si="2"/>
        <v>0</v>
      </c>
      <c r="AR29" s="657">
        <f t="shared" si="3"/>
        <v>0</v>
      </c>
      <c r="AS29" s="657">
        <f t="shared" si="4"/>
        <v>0</v>
      </c>
      <c r="AT29" s="657">
        <f t="shared" si="5"/>
        <v>0</v>
      </c>
      <c r="AU29" s="657">
        <f t="shared" si="6"/>
        <v>0</v>
      </c>
      <c r="AV29" s="657">
        <f t="shared" si="7"/>
        <v>0</v>
      </c>
    </row>
    <row r="30" spans="1:48" x14ac:dyDescent="0.2">
      <c r="A30" s="18"/>
      <c r="B30" s="231" t="s">
        <v>43</v>
      </c>
      <c r="C30" s="573"/>
      <c r="D30" s="556"/>
      <c r="E30" s="556"/>
      <c r="F30" s="557"/>
      <c r="G30" s="559"/>
      <c r="H30" s="556"/>
      <c r="I30" s="556"/>
      <c r="J30" s="560"/>
      <c r="K30" s="559"/>
      <c r="L30" s="556"/>
      <c r="M30" s="556"/>
      <c r="N30" s="556"/>
      <c r="O30" s="556"/>
      <c r="P30" s="556"/>
      <c r="Q30" s="556"/>
      <c r="R30" s="560"/>
      <c r="S30" s="555"/>
      <c r="T30" s="557"/>
      <c r="U30" s="559"/>
      <c r="V30" s="556"/>
      <c r="W30" s="560"/>
      <c r="X30" s="555"/>
      <c r="Y30" s="556"/>
      <c r="Z30" s="556"/>
      <c r="AA30" s="556"/>
      <c r="AB30" s="574"/>
      <c r="AC30" s="574"/>
      <c r="AD30" s="575"/>
      <c r="AE30" s="559"/>
      <c r="AF30" s="556"/>
      <c r="AG30" s="557"/>
      <c r="AH30" s="559"/>
      <c r="AI30" s="556"/>
      <c r="AJ30" s="556"/>
      <c r="AK30" s="556"/>
      <c r="AL30" s="556"/>
      <c r="AM30" s="557"/>
      <c r="AN30" s="560"/>
      <c r="AP30" s="657">
        <f t="shared" si="1"/>
        <v>0</v>
      </c>
      <c r="AQ30" s="657">
        <f t="shared" si="2"/>
        <v>0</v>
      </c>
      <c r="AR30" s="657">
        <f t="shared" si="3"/>
        <v>0</v>
      </c>
      <c r="AS30" s="657">
        <f t="shared" si="4"/>
        <v>0</v>
      </c>
      <c r="AT30" s="657">
        <f t="shared" si="5"/>
        <v>0</v>
      </c>
      <c r="AU30" s="657">
        <f t="shared" si="6"/>
        <v>0</v>
      </c>
      <c r="AV30" s="657">
        <f t="shared" si="7"/>
        <v>0</v>
      </c>
    </row>
    <row r="31" spans="1:48" x14ac:dyDescent="0.2">
      <c r="A31" s="18"/>
      <c r="B31" s="231" t="s">
        <v>70</v>
      </c>
      <c r="C31" s="573"/>
      <c r="D31" s="556"/>
      <c r="E31" s="556"/>
      <c r="F31" s="557"/>
      <c r="G31" s="559"/>
      <c r="H31" s="556"/>
      <c r="I31" s="556"/>
      <c r="J31" s="560"/>
      <c r="K31" s="559"/>
      <c r="L31" s="556"/>
      <c r="M31" s="556"/>
      <c r="N31" s="556"/>
      <c r="O31" s="556"/>
      <c r="P31" s="556"/>
      <c r="Q31" s="556"/>
      <c r="R31" s="560"/>
      <c r="S31" s="555"/>
      <c r="T31" s="557"/>
      <c r="U31" s="559"/>
      <c r="V31" s="556"/>
      <c r="W31" s="560"/>
      <c r="X31" s="555"/>
      <c r="Y31" s="556"/>
      <c r="Z31" s="556"/>
      <c r="AA31" s="556"/>
      <c r="AB31" s="574"/>
      <c r="AC31" s="574"/>
      <c r="AD31" s="575"/>
      <c r="AE31" s="559"/>
      <c r="AF31" s="556"/>
      <c r="AG31" s="557"/>
      <c r="AH31" s="559"/>
      <c r="AI31" s="556"/>
      <c r="AJ31" s="556"/>
      <c r="AK31" s="556"/>
      <c r="AL31" s="556"/>
      <c r="AM31" s="557"/>
      <c r="AN31" s="560"/>
      <c r="AP31" s="657">
        <f t="shared" si="1"/>
        <v>0</v>
      </c>
      <c r="AQ31" s="657">
        <f t="shared" si="2"/>
        <v>0</v>
      </c>
      <c r="AR31" s="657">
        <f t="shared" si="3"/>
        <v>0</v>
      </c>
      <c r="AS31" s="657">
        <f t="shared" si="4"/>
        <v>0</v>
      </c>
      <c r="AT31" s="657">
        <f t="shared" si="5"/>
        <v>0</v>
      </c>
      <c r="AU31" s="657">
        <f t="shared" si="6"/>
        <v>0</v>
      </c>
      <c r="AV31" s="657">
        <f t="shared" si="7"/>
        <v>0</v>
      </c>
    </row>
    <row r="32" spans="1:48" x14ac:dyDescent="0.2">
      <c r="A32" s="18"/>
      <c r="B32" s="231" t="s">
        <v>71</v>
      </c>
      <c r="C32" s="573"/>
      <c r="D32" s="556"/>
      <c r="E32" s="556"/>
      <c r="F32" s="557"/>
      <c r="G32" s="559"/>
      <c r="H32" s="556"/>
      <c r="I32" s="556"/>
      <c r="J32" s="560"/>
      <c r="K32" s="559"/>
      <c r="L32" s="556"/>
      <c r="M32" s="556"/>
      <c r="N32" s="556"/>
      <c r="O32" s="556"/>
      <c r="P32" s="556"/>
      <c r="Q32" s="556"/>
      <c r="R32" s="560"/>
      <c r="S32" s="555"/>
      <c r="T32" s="557"/>
      <c r="U32" s="559"/>
      <c r="V32" s="556"/>
      <c r="W32" s="560"/>
      <c r="X32" s="555"/>
      <c r="Y32" s="556"/>
      <c r="Z32" s="556"/>
      <c r="AA32" s="556"/>
      <c r="AB32" s="574"/>
      <c r="AC32" s="574"/>
      <c r="AD32" s="575"/>
      <c r="AE32" s="559"/>
      <c r="AF32" s="556"/>
      <c r="AG32" s="557"/>
      <c r="AH32" s="559"/>
      <c r="AI32" s="556"/>
      <c r="AJ32" s="556"/>
      <c r="AK32" s="556"/>
      <c r="AL32" s="556"/>
      <c r="AM32" s="557"/>
      <c r="AN32" s="560"/>
      <c r="AP32" s="657">
        <f t="shared" si="1"/>
        <v>0</v>
      </c>
      <c r="AQ32" s="657">
        <f t="shared" si="2"/>
        <v>0</v>
      </c>
      <c r="AR32" s="657">
        <f t="shared" si="3"/>
        <v>0</v>
      </c>
      <c r="AS32" s="657">
        <f t="shared" si="4"/>
        <v>0</v>
      </c>
      <c r="AT32" s="657">
        <f t="shared" si="5"/>
        <v>0</v>
      </c>
      <c r="AU32" s="657">
        <f t="shared" si="6"/>
        <v>0</v>
      </c>
      <c r="AV32" s="657">
        <f t="shared" si="7"/>
        <v>0</v>
      </c>
    </row>
    <row r="33" spans="1:48" x14ac:dyDescent="0.2">
      <c r="A33" s="18"/>
      <c r="B33" s="231" t="s">
        <v>47</v>
      </c>
      <c r="C33" s="573"/>
      <c r="D33" s="556"/>
      <c r="E33" s="556"/>
      <c r="F33" s="557"/>
      <c r="G33" s="559"/>
      <c r="H33" s="556"/>
      <c r="I33" s="556"/>
      <c r="J33" s="560"/>
      <c r="K33" s="559"/>
      <c r="L33" s="556"/>
      <c r="M33" s="556"/>
      <c r="N33" s="556"/>
      <c r="O33" s="556"/>
      <c r="P33" s="556"/>
      <c r="Q33" s="556"/>
      <c r="R33" s="560"/>
      <c r="S33" s="555"/>
      <c r="T33" s="557"/>
      <c r="U33" s="559"/>
      <c r="V33" s="556"/>
      <c r="W33" s="560"/>
      <c r="X33" s="555"/>
      <c r="Y33" s="556"/>
      <c r="Z33" s="556"/>
      <c r="AA33" s="556"/>
      <c r="AB33" s="574"/>
      <c r="AC33" s="574"/>
      <c r="AD33" s="575"/>
      <c r="AE33" s="559"/>
      <c r="AF33" s="556"/>
      <c r="AG33" s="557"/>
      <c r="AH33" s="559"/>
      <c r="AI33" s="556"/>
      <c r="AJ33" s="556"/>
      <c r="AK33" s="556"/>
      <c r="AL33" s="556"/>
      <c r="AM33" s="557"/>
      <c r="AN33" s="560"/>
      <c r="AP33" s="657">
        <f t="shared" si="1"/>
        <v>0</v>
      </c>
      <c r="AQ33" s="657">
        <f t="shared" si="2"/>
        <v>0</v>
      </c>
      <c r="AR33" s="657">
        <f t="shared" si="3"/>
        <v>0</v>
      </c>
      <c r="AS33" s="657">
        <f t="shared" si="4"/>
        <v>0</v>
      </c>
      <c r="AT33" s="657">
        <f t="shared" si="5"/>
        <v>0</v>
      </c>
      <c r="AU33" s="657">
        <f t="shared" si="6"/>
        <v>0</v>
      </c>
      <c r="AV33" s="657">
        <f t="shared" si="7"/>
        <v>0</v>
      </c>
    </row>
    <row r="34" spans="1:48" x14ac:dyDescent="0.2">
      <c r="A34" s="18"/>
      <c r="B34" s="231" t="s">
        <v>49</v>
      </c>
      <c r="C34" s="573"/>
      <c r="D34" s="556"/>
      <c r="E34" s="556"/>
      <c r="F34" s="557"/>
      <c r="G34" s="559"/>
      <c r="H34" s="556"/>
      <c r="I34" s="556"/>
      <c r="J34" s="560"/>
      <c r="K34" s="559"/>
      <c r="L34" s="556"/>
      <c r="M34" s="556"/>
      <c r="N34" s="556"/>
      <c r="O34" s="556"/>
      <c r="P34" s="556"/>
      <c r="Q34" s="556"/>
      <c r="R34" s="560"/>
      <c r="S34" s="555"/>
      <c r="T34" s="557"/>
      <c r="U34" s="559"/>
      <c r="V34" s="556"/>
      <c r="W34" s="560"/>
      <c r="X34" s="555"/>
      <c r="Y34" s="556"/>
      <c r="Z34" s="556"/>
      <c r="AA34" s="556"/>
      <c r="AB34" s="574"/>
      <c r="AC34" s="574"/>
      <c r="AD34" s="575"/>
      <c r="AE34" s="559"/>
      <c r="AF34" s="556"/>
      <c r="AG34" s="557"/>
      <c r="AH34" s="559"/>
      <c r="AI34" s="556"/>
      <c r="AJ34" s="556"/>
      <c r="AK34" s="556"/>
      <c r="AL34" s="556"/>
      <c r="AM34" s="557"/>
      <c r="AN34" s="560"/>
      <c r="AP34" s="657">
        <f t="shared" si="1"/>
        <v>0</v>
      </c>
      <c r="AQ34" s="657">
        <f t="shared" si="2"/>
        <v>0</v>
      </c>
      <c r="AR34" s="657">
        <f t="shared" si="3"/>
        <v>0</v>
      </c>
      <c r="AS34" s="657">
        <f t="shared" si="4"/>
        <v>0</v>
      </c>
      <c r="AT34" s="657">
        <f t="shared" si="5"/>
        <v>0</v>
      </c>
      <c r="AU34" s="657">
        <f t="shared" si="6"/>
        <v>0</v>
      </c>
      <c r="AV34" s="657">
        <f t="shared" si="7"/>
        <v>0</v>
      </c>
    </row>
    <row r="35" spans="1:48" x14ac:dyDescent="0.2">
      <c r="A35" s="18"/>
      <c r="B35" s="231" t="s">
        <v>52</v>
      </c>
      <c r="C35" s="573"/>
      <c r="D35" s="556"/>
      <c r="E35" s="556"/>
      <c r="F35" s="557"/>
      <c r="G35" s="559"/>
      <c r="H35" s="556"/>
      <c r="I35" s="556"/>
      <c r="J35" s="560"/>
      <c r="K35" s="559"/>
      <c r="L35" s="556"/>
      <c r="M35" s="556"/>
      <c r="N35" s="556"/>
      <c r="O35" s="556"/>
      <c r="P35" s="556"/>
      <c r="Q35" s="556"/>
      <c r="R35" s="560"/>
      <c r="S35" s="555"/>
      <c r="T35" s="557"/>
      <c r="U35" s="559"/>
      <c r="V35" s="556"/>
      <c r="W35" s="560"/>
      <c r="X35" s="555"/>
      <c r="Y35" s="556"/>
      <c r="Z35" s="556"/>
      <c r="AA35" s="556"/>
      <c r="AB35" s="574"/>
      <c r="AC35" s="574"/>
      <c r="AD35" s="575"/>
      <c r="AE35" s="559"/>
      <c r="AF35" s="556"/>
      <c r="AG35" s="557"/>
      <c r="AH35" s="559"/>
      <c r="AI35" s="556"/>
      <c r="AJ35" s="556"/>
      <c r="AK35" s="556"/>
      <c r="AL35" s="556"/>
      <c r="AM35" s="557"/>
      <c r="AN35" s="560"/>
      <c r="AP35" s="657">
        <f t="shared" si="1"/>
        <v>0</v>
      </c>
      <c r="AQ35" s="657">
        <f t="shared" si="2"/>
        <v>0</v>
      </c>
      <c r="AR35" s="657">
        <f t="shared" si="3"/>
        <v>0</v>
      </c>
      <c r="AS35" s="657">
        <f t="shared" si="4"/>
        <v>0</v>
      </c>
      <c r="AT35" s="657">
        <f t="shared" si="5"/>
        <v>0</v>
      </c>
      <c r="AU35" s="657">
        <f t="shared" si="6"/>
        <v>0</v>
      </c>
      <c r="AV35" s="657">
        <f t="shared" si="7"/>
        <v>0</v>
      </c>
    </row>
    <row r="36" spans="1:48" x14ac:dyDescent="0.2">
      <c r="A36" s="18"/>
      <c r="B36" s="19" t="s">
        <v>53</v>
      </c>
      <c r="C36" s="573"/>
      <c r="D36" s="556"/>
      <c r="E36" s="556"/>
      <c r="F36" s="557"/>
      <c r="G36" s="559"/>
      <c r="H36" s="556"/>
      <c r="I36" s="556"/>
      <c r="J36" s="560"/>
      <c r="K36" s="559"/>
      <c r="L36" s="556"/>
      <c r="M36" s="556"/>
      <c r="N36" s="556"/>
      <c r="O36" s="556"/>
      <c r="P36" s="556"/>
      <c r="Q36" s="556"/>
      <c r="R36" s="560"/>
      <c r="S36" s="555"/>
      <c r="T36" s="557"/>
      <c r="U36" s="559"/>
      <c r="V36" s="556"/>
      <c r="W36" s="560"/>
      <c r="X36" s="555"/>
      <c r="Y36" s="556"/>
      <c r="Z36" s="556"/>
      <c r="AA36" s="556"/>
      <c r="AB36" s="574"/>
      <c r="AC36" s="574"/>
      <c r="AD36" s="575"/>
      <c r="AE36" s="559"/>
      <c r="AF36" s="556"/>
      <c r="AG36" s="557"/>
      <c r="AH36" s="559"/>
      <c r="AI36" s="556"/>
      <c r="AJ36" s="556"/>
      <c r="AK36" s="556"/>
      <c r="AL36" s="556"/>
      <c r="AM36" s="557"/>
      <c r="AN36" s="560"/>
      <c r="AP36" s="657">
        <f t="shared" si="1"/>
        <v>0</v>
      </c>
      <c r="AQ36" s="657">
        <f t="shared" si="2"/>
        <v>0</v>
      </c>
      <c r="AR36" s="657">
        <f t="shared" si="3"/>
        <v>0</v>
      </c>
      <c r="AS36" s="657">
        <f t="shared" si="4"/>
        <v>0</v>
      </c>
      <c r="AT36" s="657">
        <f t="shared" si="5"/>
        <v>0</v>
      </c>
      <c r="AU36" s="657">
        <f t="shared" si="6"/>
        <v>0</v>
      </c>
      <c r="AV36" s="657">
        <f t="shared" si="7"/>
        <v>0</v>
      </c>
    </row>
    <row r="37" spans="1:48" x14ac:dyDescent="0.2">
      <c r="A37" s="18"/>
      <c r="B37" s="19" t="s">
        <v>55</v>
      </c>
      <c r="C37" s="573"/>
      <c r="D37" s="556"/>
      <c r="E37" s="556"/>
      <c r="F37" s="557"/>
      <c r="G37" s="559"/>
      <c r="H37" s="556"/>
      <c r="I37" s="556"/>
      <c r="J37" s="560"/>
      <c r="K37" s="559"/>
      <c r="L37" s="556"/>
      <c r="M37" s="556"/>
      <c r="N37" s="556"/>
      <c r="O37" s="556"/>
      <c r="P37" s="556"/>
      <c r="Q37" s="556"/>
      <c r="R37" s="560"/>
      <c r="S37" s="555"/>
      <c r="T37" s="557"/>
      <c r="U37" s="559"/>
      <c r="V37" s="556"/>
      <c r="W37" s="560"/>
      <c r="X37" s="555"/>
      <c r="Y37" s="556"/>
      <c r="Z37" s="556"/>
      <c r="AA37" s="556"/>
      <c r="AB37" s="574"/>
      <c r="AC37" s="574"/>
      <c r="AD37" s="575"/>
      <c r="AE37" s="559"/>
      <c r="AF37" s="556"/>
      <c r="AG37" s="557"/>
      <c r="AH37" s="559"/>
      <c r="AI37" s="556"/>
      <c r="AJ37" s="556"/>
      <c r="AK37" s="556"/>
      <c r="AL37" s="556"/>
      <c r="AM37" s="557"/>
      <c r="AN37" s="560"/>
      <c r="AP37" s="657">
        <f t="shared" si="1"/>
        <v>0</v>
      </c>
      <c r="AQ37" s="657">
        <f t="shared" si="2"/>
        <v>0</v>
      </c>
      <c r="AR37" s="657">
        <f t="shared" si="3"/>
        <v>0</v>
      </c>
      <c r="AS37" s="657">
        <f t="shared" si="4"/>
        <v>0</v>
      </c>
      <c r="AT37" s="657">
        <f t="shared" si="5"/>
        <v>0</v>
      </c>
      <c r="AU37" s="657">
        <f t="shared" si="6"/>
        <v>0</v>
      </c>
      <c r="AV37" s="657">
        <f t="shared" si="7"/>
        <v>0</v>
      </c>
    </row>
    <row r="38" spans="1:48" x14ac:dyDescent="0.2">
      <c r="A38" s="18"/>
      <c r="B38" s="19" t="s">
        <v>57</v>
      </c>
      <c r="C38" s="573"/>
      <c r="D38" s="556"/>
      <c r="E38" s="556"/>
      <c r="F38" s="557"/>
      <c r="G38" s="559"/>
      <c r="H38" s="556"/>
      <c r="I38" s="556"/>
      <c r="J38" s="560"/>
      <c r="K38" s="559"/>
      <c r="L38" s="556"/>
      <c r="M38" s="556"/>
      <c r="N38" s="556"/>
      <c r="O38" s="556"/>
      <c r="P38" s="556"/>
      <c r="Q38" s="556"/>
      <c r="R38" s="560"/>
      <c r="S38" s="555"/>
      <c r="T38" s="557"/>
      <c r="U38" s="559"/>
      <c r="V38" s="556"/>
      <c r="W38" s="560"/>
      <c r="X38" s="555"/>
      <c r="Y38" s="556"/>
      <c r="Z38" s="556"/>
      <c r="AA38" s="556"/>
      <c r="AB38" s="574"/>
      <c r="AC38" s="574"/>
      <c r="AD38" s="575"/>
      <c r="AE38" s="559"/>
      <c r="AF38" s="556"/>
      <c r="AG38" s="557"/>
      <c r="AH38" s="559"/>
      <c r="AI38" s="556"/>
      <c r="AJ38" s="556"/>
      <c r="AK38" s="556"/>
      <c r="AL38" s="556"/>
      <c r="AM38" s="557"/>
      <c r="AN38" s="560"/>
      <c r="AP38" s="657">
        <f t="shared" si="1"/>
        <v>0</v>
      </c>
      <c r="AQ38" s="657">
        <f t="shared" si="2"/>
        <v>0</v>
      </c>
      <c r="AR38" s="657">
        <f t="shared" si="3"/>
        <v>0</v>
      </c>
      <c r="AS38" s="657">
        <f t="shared" si="4"/>
        <v>0</v>
      </c>
      <c r="AT38" s="657">
        <f t="shared" si="5"/>
        <v>0</v>
      </c>
      <c r="AU38" s="657">
        <f t="shared" si="6"/>
        <v>0</v>
      </c>
      <c r="AV38" s="657">
        <f t="shared" si="7"/>
        <v>0</v>
      </c>
    </row>
    <row r="39" spans="1:48" x14ac:dyDescent="0.2">
      <c r="A39" s="18"/>
      <c r="B39" s="19" t="s">
        <v>59</v>
      </c>
      <c r="C39" s="573"/>
      <c r="D39" s="556"/>
      <c r="E39" s="556"/>
      <c r="F39" s="557"/>
      <c r="G39" s="559"/>
      <c r="H39" s="556"/>
      <c r="I39" s="556"/>
      <c r="J39" s="560"/>
      <c r="K39" s="559"/>
      <c r="L39" s="556"/>
      <c r="M39" s="556"/>
      <c r="N39" s="556"/>
      <c r="O39" s="556"/>
      <c r="P39" s="556"/>
      <c r="Q39" s="556"/>
      <c r="R39" s="560"/>
      <c r="S39" s="555"/>
      <c r="T39" s="557"/>
      <c r="U39" s="559"/>
      <c r="V39" s="556"/>
      <c r="W39" s="560"/>
      <c r="X39" s="555"/>
      <c r="Y39" s="556"/>
      <c r="Z39" s="556"/>
      <c r="AA39" s="556"/>
      <c r="AB39" s="574"/>
      <c r="AC39" s="574"/>
      <c r="AD39" s="575"/>
      <c r="AE39" s="559"/>
      <c r="AF39" s="556"/>
      <c r="AG39" s="557"/>
      <c r="AH39" s="559"/>
      <c r="AI39" s="556"/>
      <c r="AJ39" s="556"/>
      <c r="AK39" s="556"/>
      <c r="AL39" s="556"/>
      <c r="AM39" s="557"/>
      <c r="AN39" s="560"/>
      <c r="AP39" s="657">
        <f t="shared" si="1"/>
        <v>0</v>
      </c>
      <c r="AQ39" s="657">
        <f t="shared" si="2"/>
        <v>0</v>
      </c>
      <c r="AR39" s="657">
        <f t="shared" si="3"/>
        <v>0</v>
      </c>
      <c r="AS39" s="657">
        <f t="shared" si="4"/>
        <v>0</v>
      </c>
      <c r="AT39" s="657">
        <f t="shared" si="5"/>
        <v>0</v>
      </c>
      <c r="AU39" s="657">
        <f t="shared" si="6"/>
        <v>0</v>
      </c>
      <c r="AV39" s="657">
        <f t="shared" si="7"/>
        <v>0</v>
      </c>
    </row>
    <row r="40" spans="1:48" x14ac:dyDescent="0.2">
      <c r="A40" s="18"/>
      <c r="B40" s="19" t="s">
        <v>61</v>
      </c>
      <c r="C40" s="573"/>
      <c r="D40" s="556"/>
      <c r="E40" s="556"/>
      <c r="F40" s="557"/>
      <c r="G40" s="559"/>
      <c r="H40" s="556"/>
      <c r="I40" s="556"/>
      <c r="J40" s="560"/>
      <c r="K40" s="559"/>
      <c r="L40" s="556"/>
      <c r="M40" s="556"/>
      <c r="N40" s="556"/>
      <c r="O40" s="556"/>
      <c r="P40" s="556"/>
      <c r="Q40" s="556"/>
      <c r="R40" s="560"/>
      <c r="S40" s="555"/>
      <c r="T40" s="557"/>
      <c r="U40" s="559"/>
      <c r="V40" s="556"/>
      <c r="W40" s="560"/>
      <c r="X40" s="555"/>
      <c r="Y40" s="556"/>
      <c r="Z40" s="556"/>
      <c r="AA40" s="556"/>
      <c r="AB40" s="574"/>
      <c r="AC40" s="574"/>
      <c r="AD40" s="575"/>
      <c r="AE40" s="559"/>
      <c r="AF40" s="556"/>
      <c r="AG40" s="557"/>
      <c r="AH40" s="559"/>
      <c r="AI40" s="556"/>
      <c r="AJ40" s="556"/>
      <c r="AK40" s="556"/>
      <c r="AL40" s="556"/>
      <c r="AM40" s="557"/>
      <c r="AN40" s="560"/>
      <c r="AP40" s="657">
        <f t="shared" si="1"/>
        <v>0</v>
      </c>
      <c r="AQ40" s="657">
        <f t="shared" si="2"/>
        <v>0</v>
      </c>
      <c r="AR40" s="657">
        <f t="shared" si="3"/>
        <v>0</v>
      </c>
      <c r="AS40" s="657">
        <f t="shared" si="4"/>
        <v>0</v>
      </c>
      <c r="AT40" s="657">
        <f t="shared" si="5"/>
        <v>0</v>
      </c>
      <c r="AU40" s="657">
        <f t="shared" si="6"/>
        <v>0</v>
      </c>
      <c r="AV40" s="657">
        <f t="shared" si="7"/>
        <v>0</v>
      </c>
    </row>
    <row r="41" spans="1:48" x14ac:dyDescent="0.2">
      <c r="A41" s="18"/>
      <c r="B41" s="19" t="s">
        <v>63</v>
      </c>
      <c r="C41" s="573"/>
      <c r="D41" s="556"/>
      <c r="E41" s="556"/>
      <c r="F41" s="557"/>
      <c r="G41" s="559"/>
      <c r="H41" s="556"/>
      <c r="I41" s="556"/>
      <c r="J41" s="560"/>
      <c r="K41" s="559"/>
      <c r="L41" s="556"/>
      <c r="M41" s="556"/>
      <c r="N41" s="556"/>
      <c r="O41" s="556"/>
      <c r="P41" s="556"/>
      <c r="Q41" s="556"/>
      <c r="R41" s="560"/>
      <c r="S41" s="555"/>
      <c r="T41" s="557"/>
      <c r="U41" s="559"/>
      <c r="V41" s="556"/>
      <c r="W41" s="560"/>
      <c r="X41" s="555"/>
      <c r="Y41" s="556"/>
      <c r="Z41" s="556"/>
      <c r="AA41" s="556"/>
      <c r="AB41" s="574"/>
      <c r="AC41" s="574"/>
      <c r="AD41" s="575"/>
      <c r="AE41" s="559"/>
      <c r="AF41" s="556"/>
      <c r="AG41" s="557"/>
      <c r="AH41" s="559"/>
      <c r="AI41" s="556"/>
      <c r="AJ41" s="556"/>
      <c r="AK41" s="556"/>
      <c r="AL41" s="556"/>
      <c r="AM41" s="557"/>
      <c r="AN41" s="560"/>
      <c r="AP41" s="657">
        <f t="shared" si="1"/>
        <v>0</v>
      </c>
      <c r="AQ41" s="657">
        <f t="shared" si="2"/>
        <v>0</v>
      </c>
      <c r="AR41" s="657">
        <f t="shared" si="3"/>
        <v>0</v>
      </c>
      <c r="AS41" s="657">
        <f t="shared" si="4"/>
        <v>0</v>
      </c>
      <c r="AT41" s="657">
        <f t="shared" si="5"/>
        <v>0</v>
      </c>
      <c r="AU41" s="657">
        <f t="shared" si="6"/>
        <v>0</v>
      </c>
      <c r="AV41" s="657">
        <f t="shared" si="7"/>
        <v>0</v>
      </c>
    </row>
    <row r="42" spans="1:48" x14ac:dyDescent="0.2">
      <c r="A42" s="25"/>
      <c r="B42" s="27" t="s">
        <v>65</v>
      </c>
      <c r="C42" s="578"/>
      <c r="D42" s="566"/>
      <c r="E42" s="566"/>
      <c r="F42" s="567"/>
      <c r="G42" s="569"/>
      <c r="H42" s="566"/>
      <c r="I42" s="566"/>
      <c r="J42" s="570"/>
      <c r="K42" s="569"/>
      <c r="L42" s="566"/>
      <c r="M42" s="566"/>
      <c r="N42" s="566"/>
      <c r="O42" s="566"/>
      <c r="P42" s="566"/>
      <c r="Q42" s="566"/>
      <c r="R42" s="570"/>
      <c r="S42" s="564"/>
      <c r="T42" s="567"/>
      <c r="U42" s="569"/>
      <c r="V42" s="566"/>
      <c r="W42" s="570"/>
      <c r="X42" s="564"/>
      <c r="Y42" s="566"/>
      <c r="Z42" s="566"/>
      <c r="AA42" s="566"/>
      <c r="AB42" s="579"/>
      <c r="AC42" s="579"/>
      <c r="AD42" s="580"/>
      <c r="AE42" s="569"/>
      <c r="AF42" s="566"/>
      <c r="AG42" s="567"/>
      <c r="AH42" s="569"/>
      <c r="AI42" s="566"/>
      <c r="AJ42" s="566"/>
      <c r="AK42" s="566"/>
      <c r="AL42" s="566"/>
      <c r="AM42" s="567"/>
      <c r="AN42" s="570"/>
      <c r="AP42" s="657">
        <f t="shared" si="1"/>
        <v>0</v>
      </c>
      <c r="AQ42" s="657">
        <f t="shared" si="2"/>
        <v>0</v>
      </c>
      <c r="AR42" s="657">
        <f t="shared" si="3"/>
        <v>0</v>
      </c>
      <c r="AS42" s="657">
        <f t="shared" si="4"/>
        <v>0</v>
      </c>
      <c r="AT42" s="657">
        <f t="shared" si="5"/>
        <v>0</v>
      </c>
      <c r="AU42" s="657">
        <f t="shared" si="6"/>
        <v>0</v>
      </c>
      <c r="AV42" s="657">
        <f t="shared" si="7"/>
        <v>0</v>
      </c>
    </row>
    <row r="44" spans="1:48" ht="57.75" customHeight="1" x14ac:dyDescent="0.2">
      <c r="B44" s="952" t="s">
        <v>311</v>
      </c>
      <c r="C44" s="953"/>
      <c r="D44" s="953"/>
      <c r="E44" s="953"/>
      <c r="F44" s="953"/>
      <c r="G44" s="953"/>
      <c r="H44" s="953"/>
      <c r="I44" s="953"/>
      <c r="J44" s="953"/>
      <c r="K44" s="953"/>
      <c r="L44" s="953"/>
      <c r="M44" s="953"/>
      <c r="N44" s="953"/>
      <c r="O44" s="953"/>
      <c r="P44" s="953"/>
      <c r="Q44" s="953"/>
      <c r="R44" s="954"/>
      <c r="AB44" s="3"/>
      <c r="AC44" s="3"/>
      <c r="AD44" s="3"/>
    </row>
  </sheetData>
  <mergeCells count="39">
    <mergeCell ref="B44:R44"/>
    <mergeCell ref="AM4:AM5"/>
    <mergeCell ref="A6:B6"/>
    <mergeCell ref="C2:C5"/>
    <mergeCell ref="M4:M5"/>
    <mergeCell ref="N4:N5"/>
    <mergeCell ref="E3:E5"/>
    <mergeCell ref="F3:F5"/>
    <mergeCell ref="G4:G5"/>
    <mergeCell ref="G3:J3"/>
    <mergeCell ref="K3:R3"/>
    <mergeCell ref="O4:O5"/>
    <mergeCell ref="K4:K5"/>
    <mergeCell ref="A2:B5"/>
    <mergeCell ref="D3:D5"/>
    <mergeCell ref="I4:I5"/>
    <mergeCell ref="AH2:AN2"/>
    <mergeCell ref="S3:S5"/>
    <mergeCell ref="AN4:AN5"/>
    <mergeCell ref="Z3:Z5"/>
    <mergeCell ref="AE3:AG4"/>
    <mergeCell ref="X3:Y4"/>
    <mergeCell ref="U3:W4"/>
    <mergeCell ref="AL4:AL5"/>
    <mergeCell ref="AJ4:AJ5"/>
    <mergeCell ref="AH3:AH5"/>
    <mergeCell ref="AK4:AK5"/>
    <mergeCell ref="D2:AG2"/>
    <mergeCell ref="AB3:AD4"/>
    <mergeCell ref="AA3:AA5"/>
    <mergeCell ref="R4:R5"/>
    <mergeCell ref="Q4:Q5"/>
    <mergeCell ref="AJ3:AN3"/>
    <mergeCell ref="T3:T5"/>
    <mergeCell ref="P4:P5"/>
    <mergeCell ref="H4:H5"/>
    <mergeCell ref="J4:J5"/>
    <mergeCell ref="L4:L5"/>
    <mergeCell ref="AI3:AI5"/>
  </mergeCells>
  <conditionalFormatting sqref="AP6:AV42">
    <cfRule type="cellIs" dxfId="52" priority="1" operator="notEqual">
      <formula>0</formula>
    </cfRule>
  </conditionalFormatting>
  <printOptions horizontalCentere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S39"/>
  <sheetViews>
    <sheetView workbookViewId="0">
      <selection activeCell="K10" sqref="K10"/>
    </sheetView>
  </sheetViews>
  <sheetFormatPr defaultRowHeight="12" x14ac:dyDescent="0.2"/>
  <cols>
    <col min="1" max="1" width="44.28515625" style="69" customWidth="1"/>
    <col min="2" max="2" width="2.5703125" style="69" customWidth="1"/>
    <col min="3" max="10" width="4.7109375" style="69" customWidth="1"/>
    <col min="11" max="19" width="7.42578125" style="69" customWidth="1"/>
    <col min="20" max="16384" width="9.140625" style="69"/>
  </cols>
  <sheetData>
    <row r="1" spans="1:19" ht="14.25" x14ac:dyDescent="0.2">
      <c r="A1" s="68" t="s">
        <v>385</v>
      </c>
      <c r="B1" s="68"/>
    </row>
    <row r="2" spans="1:19" x14ac:dyDescent="0.2">
      <c r="A2" s="69" t="s">
        <v>168</v>
      </c>
    </row>
    <row r="3" spans="1:19" s="72" customFormat="1" ht="12.75" customHeight="1" x14ac:dyDescent="0.2">
      <c r="A3" s="982"/>
      <c r="B3" s="70"/>
      <c r="C3" s="71">
        <v>2011</v>
      </c>
      <c r="D3" s="976">
        <v>2012</v>
      </c>
      <c r="E3" s="977"/>
      <c r="F3" s="978"/>
      <c r="G3" s="979">
        <v>2013</v>
      </c>
      <c r="H3" s="979"/>
      <c r="I3" s="979"/>
      <c r="J3" s="979"/>
      <c r="K3" s="980">
        <v>2014</v>
      </c>
      <c r="L3" s="979"/>
      <c r="M3" s="979"/>
      <c r="N3" s="979"/>
      <c r="O3" s="979"/>
      <c r="P3" s="979"/>
      <c r="Q3" s="979"/>
      <c r="R3" s="979"/>
      <c r="S3" s="981"/>
    </row>
    <row r="4" spans="1:19" s="79" customFormat="1" ht="133.5" customHeight="1" x14ac:dyDescent="0.2">
      <c r="A4" s="983"/>
      <c r="B4" s="73" t="s">
        <v>81</v>
      </c>
      <c r="C4" s="232" t="s">
        <v>164</v>
      </c>
      <c r="D4" s="74" t="s">
        <v>229</v>
      </c>
      <c r="E4" s="233" t="s">
        <v>166</v>
      </c>
      <c r="F4" s="76" t="s">
        <v>171</v>
      </c>
      <c r="G4" s="77" t="s">
        <v>169</v>
      </c>
      <c r="H4" s="75" t="s">
        <v>170</v>
      </c>
      <c r="I4" s="233" t="s">
        <v>167</v>
      </c>
      <c r="J4" s="78" t="s">
        <v>165</v>
      </c>
      <c r="K4" s="74" t="s">
        <v>169</v>
      </c>
      <c r="L4" s="75" t="s">
        <v>310</v>
      </c>
      <c r="M4" s="75" t="s">
        <v>170</v>
      </c>
      <c r="N4" s="75" t="s">
        <v>172</v>
      </c>
      <c r="O4" s="75" t="s">
        <v>230</v>
      </c>
      <c r="P4" s="75" t="s">
        <v>173</v>
      </c>
      <c r="Q4" s="75" t="s">
        <v>174</v>
      </c>
      <c r="R4" s="233" t="s">
        <v>228</v>
      </c>
      <c r="S4" s="76" t="s">
        <v>165</v>
      </c>
    </row>
    <row r="5" spans="1:19" s="87" customFormat="1" ht="9.75" x14ac:dyDescent="0.2">
      <c r="A5" s="80">
        <v>1</v>
      </c>
      <c r="B5" s="80">
        <v>2</v>
      </c>
      <c r="C5" s="81">
        <v>3</v>
      </c>
      <c r="D5" s="82">
        <v>4</v>
      </c>
      <c r="E5" s="83">
        <v>5</v>
      </c>
      <c r="F5" s="84">
        <v>6</v>
      </c>
      <c r="G5" s="85">
        <v>7</v>
      </c>
      <c r="H5" s="83">
        <v>8</v>
      </c>
      <c r="I5" s="83">
        <v>9</v>
      </c>
      <c r="J5" s="86">
        <v>10</v>
      </c>
      <c r="K5" s="82">
        <v>11</v>
      </c>
      <c r="L5" s="85">
        <v>12</v>
      </c>
      <c r="M5" s="83">
        <v>13</v>
      </c>
      <c r="N5" s="83">
        <v>14</v>
      </c>
      <c r="O5" s="83">
        <v>15</v>
      </c>
      <c r="P5" s="83">
        <v>16</v>
      </c>
      <c r="Q5" s="83">
        <v>17</v>
      </c>
      <c r="R5" s="83">
        <v>18</v>
      </c>
      <c r="S5" s="84">
        <v>18</v>
      </c>
    </row>
    <row r="6" spans="1:19" x14ac:dyDescent="0.2">
      <c r="A6" s="197" t="s">
        <v>176</v>
      </c>
      <c r="B6" s="198">
        <v>1</v>
      </c>
      <c r="C6" s="106">
        <f>C11+C32+C33+C34+C35+C36+C37</f>
        <v>1</v>
      </c>
      <c r="D6" s="107">
        <f t="shared" ref="D6:O6" si="0">D11+D32+D33+D34+D35+D36+D37</f>
        <v>1</v>
      </c>
      <c r="E6" s="108">
        <f t="shared" si="0"/>
        <v>0</v>
      </c>
      <c r="F6" s="102">
        <f t="shared" si="0"/>
        <v>1</v>
      </c>
      <c r="G6" s="109">
        <f t="shared" si="0"/>
        <v>1</v>
      </c>
      <c r="H6" s="108">
        <f t="shared" si="0"/>
        <v>0</v>
      </c>
      <c r="I6" s="108">
        <f t="shared" si="0"/>
        <v>1</v>
      </c>
      <c r="J6" s="110">
        <f t="shared" si="0"/>
        <v>2</v>
      </c>
      <c r="K6" s="107">
        <f t="shared" si="0"/>
        <v>1</v>
      </c>
      <c r="L6" s="111">
        <f>K6/C6*100</f>
        <v>100</v>
      </c>
      <c r="M6" s="108">
        <f t="shared" si="0"/>
        <v>0</v>
      </c>
      <c r="N6" s="111" t="e">
        <f>M6/E6*100</f>
        <v>#DIV/0!</v>
      </c>
      <c r="O6" s="108">
        <f t="shared" si="0"/>
        <v>1</v>
      </c>
      <c r="P6" s="111">
        <f>O6/I6*100</f>
        <v>100</v>
      </c>
      <c r="Q6" s="111">
        <f>(K6+M6+O6)/(C6+E6+I6)*100</f>
        <v>100</v>
      </c>
      <c r="R6" s="108">
        <f t="shared" ref="R6:S6" si="1">R11+R32+R33+R34+R35+R36+R37</f>
        <v>1</v>
      </c>
      <c r="S6" s="102">
        <f t="shared" si="1"/>
        <v>3</v>
      </c>
    </row>
    <row r="7" spans="1:19" x14ac:dyDescent="0.2">
      <c r="A7" s="189" t="s">
        <v>82</v>
      </c>
      <c r="B7" s="190"/>
      <c r="C7" s="191">
        <f>C8+C9</f>
        <v>0</v>
      </c>
      <c r="D7" s="192">
        <f t="shared" ref="D7:S7" si="2">D8+D9</f>
        <v>0</v>
      </c>
      <c r="E7" s="193">
        <f t="shared" si="2"/>
        <v>0</v>
      </c>
      <c r="F7" s="194">
        <f t="shared" si="2"/>
        <v>0</v>
      </c>
      <c r="G7" s="195">
        <f t="shared" si="2"/>
        <v>0</v>
      </c>
      <c r="H7" s="193">
        <f t="shared" si="2"/>
        <v>0</v>
      </c>
      <c r="I7" s="193">
        <f t="shared" si="2"/>
        <v>0</v>
      </c>
      <c r="J7" s="196">
        <f t="shared" si="2"/>
        <v>0</v>
      </c>
      <c r="K7" s="192">
        <f t="shared" si="2"/>
        <v>0</v>
      </c>
      <c r="L7" s="95" t="e">
        <f t="shared" ref="L7:L37" si="3">K7/C7*100</f>
        <v>#DIV/0!</v>
      </c>
      <c r="M7" s="193">
        <f t="shared" si="2"/>
        <v>0</v>
      </c>
      <c r="N7" s="95" t="e">
        <f t="shared" ref="N7:N37" si="4">M7/E7*100</f>
        <v>#DIV/0!</v>
      </c>
      <c r="O7" s="193">
        <f t="shared" si="2"/>
        <v>0</v>
      </c>
      <c r="P7" s="95" t="e">
        <f t="shared" ref="P7:P37" si="5">O7/I7*100</f>
        <v>#DIV/0!</v>
      </c>
      <c r="Q7" s="111" t="e">
        <f t="shared" ref="Q7:Q37" si="6">(K7+M7+O7)/(C7+E7+I7)*100</f>
        <v>#DIV/0!</v>
      </c>
      <c r="R7" s="193">
        <f t="shared" si="2"/>
        <v>0</v>
      </c>
      <c r="S7" s="194">
        <f t="shared" si="2"/>
        <v>0</v>
      </c>
    </row>
    <row r="8" spans="1:19" x14ac:dyDescent="0.2">
      <c r="A8" s="162" t="s">
        <v>13</v>
      </c>
      <c r="B8" s="88"/>
      <c r="C8" s="89"/>
      <c r="D8" s="90"/>
      <c r="E8" s="91"/>
      <c r="F8" s="92"/>
      <c r="G8" s="93"/>
      <c r="H8" s="91"/>
      <c r="I8" s="91"/>
      <c r="J8" s="94"/>
      <c r="K8" s="90"/>
      <c r="L8" s="95" t="e">
        <f t="shared" si="3"/>
        <v>#DIV/0!</v>
      </c>
      <c r="M8" s="91"/>
      <c r="N8" s="95" t="e">
        <f t="shared" si="4"/>
        <v>#DIV/0!</v>
      </c>
      <c r="O8" s="91"/>
      <c r="P8" s="95" t="e">
        <f t="shared" si="5"/>
        <v>#DIV/0!</v>
      </c>
      <c r="Q8" s="111" t="e">
        <f t="shared" si="6"/>
        <v>#DIV/0!</v>
      </c>
      <c r="R8" s="91"/>
      <c r="S8" s="103"/>
    </row>
    <row r="9" spans="1:19" x14ac:dyDescent="0.2">
      <c r="A9" s="162" t="s">
        <v>147</v>
      </c>
      <c r="B9" s="88"/>
      <c r="C9" s="89"/>
      <c r="D9" s="90"/>
      <c r="E9" s="91"/>
      <c r="F9" s="92"/>
      <c r="G9" s="93"/>
      <c r="H9" s="91"/>
      <c r="I9" s="91"/>
      <c r="J9" s="94"/>
      <c r="K9" s="90"/>
      <c r="L9" s="95" t="e">
        <f t="shared" si="3"/>
        <v>#DIV/0!</v>
      </c>
      <c r="M9" s="91"/>
      <c r="N9" s="95" t="e">
        <f t="shared" si="4"/>
        <v>#DIV/0!</v>
      </c>
      <c r="O9" s="91"/>
      <c r="P9" s="95" t="e">
        <f t="shared" si="5"/>
        <v>#DIV/0!</v>
      </c>
      <c r="Q9" s="111" t="e">
        <f t="shared" si="6"/>
        <v>#DIV/0!</v>
      </c>
      <c r="R9" s="91"/>
      <c r="S9" s="103"/>
    </row>
    <row r="10" spans="1:19" x14ac:dyDescent="0.2">
      <c r="A10" s="189" t="s">
        <v>156</v>
      </c>
      <c r="B10" s="190">
        <v>2</v>
      </c>
      <c r="C10" s="191">
        <f>C11+C32+C33+C34+C35+C36+C37</f>
        <v>1</v>
      </c>
      <c r="D10" s="192">
        <f t="shared" ref="D10:O10" si="7">D11+D32+D33+D34+D35+D36+D37</f>
        <v>1</v>
      </c>
      <c r="E10" s="193">
        <f t="shared" si="7"/>
        <v>0</v>
      </c>
      <c r="F10" s="194">
        <f t="shared" si="7"/>
        <v>1</v>
      </c>
      <c r="G10" s="195">
        <f t="shared" si="7"/>
        <v>1</v>
      </c>
      <c r="H10" s="193">
        <f t="shared" si="7"/>
        <v>0</v>
      </c>
      <c r="I10" s="193">
        <f t="shared" si="7"/>
        <v>1</v>
      </c>
      <c r="J10" s="196">
        <f t="shared" si="7"/>
        <v>2</v>
      </c>
      <c r="K10" s="192">
        <f t="shared" si="7"/>
        <v>1</v>
      </c>
      <c r="L10" s="95">
        <f t="shared" si="3"/>
        <v>100</v>
      </c>
      <c r="M10" s="193">
        <f t="shared" si="7"/>
        <v>0</v>
      </c>
      <c r="N10" s="95" t="e">
        <f t="shared" si="4"/>
        <v>#DIV/0!</v>
      </c>
      <c r="O10" s="193">
        <f t="shared" si="7"/>
        <v>1</v>
      </c>
      <c r="P10" s="95">
        <f t="shared" si="5"/>
        <v>100</v>
      </c>
      <c r="Q10" s="111">
        <f t="shared" si="6"/>
        <v>100</v>
      </c>
      <c r="R10" s="193">
        <f t="shared" ref="R10:S10" si="8">R11+R32+R33+R34+R35+R36+R37</f>
        <v>1</v>
      </c>
      <c r="S10" s="194">
        <f t="shared" si="8"/>
        <v>3</v>
      </c>
    </row>
    <row r="11" spans="1:19" x14ac:dyDescent="0.2">
      <c r="A11" s="183" t="s">
        <v>175</v>
      </c>
      <c r="B11" s="184">
        <v>3</v>
      </c>
      <c r="C11" s="185">
        <f>SUM(C12:C31)</f>
        <v>1</v>
      </c>
      <c r="D11" s="186">
        <f t="shared" ref="D11:S11" si="9">SUM(D12:D31)</f>
        <v>1</v>
      </c>
      <c r="E11" s="187">
        <f t="shared" si="9"/>
        <v>0</v>
      </c>
      <c r="F11" s="56">
        <f t="shared" si="9"/>
        <v>1</v>
      </c>
      <c r="G11" s="188">
        <f t="shared" si="9"/>
        <v>1</v>
      </c>
      <c r="H11" s="187">
        <f t="shared" si="9"/>
        <v>0</v>
      </c>
      <c r="I11" s="187">
        <f t="shared" si="9"/>
        <v>1</v>
      </c>
      <c r="J11" s="57">
        <f t="shared" si="9"/>
        <v>2</v>
      </c>
      <c r="K11" s="186">
        <f t="shared" si="9"/>
        <v>1</v>
      </c>
      <c r="L11" s="58">
        <f t="shared" si="3"/>
        <v>100</v>
      </c>
      <c r="M11" s="187">
        <f t="shared" si="9"/>
        <v>0</v>
      </c>
      <c r="N11" s="58" t="e">
        <f t="shared" si="4"/>
        <v>#DIV/0!</v>
      </c>
      <c r="O11" s="187">
        <f t="shared" si="9"/>
        <v>1</v>
      </c>
      <c r="P11" s="58">
        <f t="shared" si="5"/>
        <v>100</v>
      </c>
      <c r="Q11" s="111">
        <f t="shared" si="6"/>
        <v>100</v>
      </c>
      <c r="R11" s="187">
        <f t="shared" si="9"/>
        <v>1</v>
      </c>
      <c r="S11" s="56">
        <f t="shared" si="9"/>
        <v>3</v>
      </c>
    </row>
    <row r="12" spans="1:19" x14ac:dyDescent="0.2">
      <c r="A12" s="182" t="s">
        <v>150</v>
      </c>
      <c r="B12" s="96">
        <v>4</v>
      </c>
      <c r="C12" s="60"/>
      <c r="D12" s="61"/>
      <c r="E12" s="62"/>
      <c r="F12" s="56">
        <f>SUM(D12:E12)</f>
        <v>0</v>
      </c>
      <c r="G12" s="63"/>
      <c r="H12" s="62"/>
      <c r="I12" s="62">
        <v>1</v>
      </c>
      <c r="J12" s="57">
        <f>SUM(G12:I12)</f>
        <v>1</v>
      </c>
      <c r="K12" s="61"/>
      <c r="L12" s="58" t="e">
        <f t="shared" si="3"/>
        <v>#DIV/0!</v>
      </c>
      <c r="M12" s="62"/>
      <c r="N12" s="58" t="e">
        <f t="shared" si="4"/>
        <v>#DIV/0!</v>
      </c>
      <c r="O12" s="62">
        <v>1</v>
      </c>
      <c r="P12" s="58">
        <f t="shared" si="5"/>
        <v>100</v>
      </c>
      <c r="Q12" s="111">
        <f t="shared" si="6"/>
        <v>100</v>
      </c>
      <c r="R12" s="62"/>
      <c r="S12" s="104">
        <f t="shared" ref="S12:S37" si="10">K12+M12+O12+R12</f>
        <v>1</v>
      </c>
    </row>
    <row r="13" spans="1:19" x14ac:dyDescent="0.2">
      <c r="A13" s="182" t="s">
        <v>20</v>
      </c>
      <c r="B13" s="96">
        <v>5</v>
      </c>
      <c r="C13" s="60"/>
      <c r="D13" s="61"/>
      <c r="E13" s="62"/>
      <c r="F13" s="56">
        <f t="shared" ref="F13:F37" si="11">SUM(D13:E13)</f>
        <v>0</v>
      </c>
      <c r="G13" s="63"/>
      <c r="H13" s="62"/>
      <c r="I13" s="62"/>
      <c r="J13" s="57">
        <f t="shared" ref="J13:J37" si="12">SUM(G13:I13)</f>
        <v>0</v>
      </c>
      <c r="K13" s="61"/>
      <c r="L13" s="58" t="e">
        <f t="shared" si="3"/>
        <v>#DIV/0!</v>
      </c>
      <c r="M13" s="62"/>
      <c r="N13" s="58" t="e">
        <f t="shared" si="4"/>
        <v>#DIV/0!</v>
      </c>
      <c r="O13" s="62"/>
      <c r="P13" s="58" t="e">
        <f t="shared" si="5"/>
        <v>#DIV/0!</v>
      </c>
      <c r="Q13" s="111" t="e">
        <f t="shared" si="6"/>
        <v>#DIV/0!</v>
      </c>
      <c r="R13" s="62">
        <v>1</v>
      </c>
      <c r="S13" s="104">
        <f t="shared" si="10"/>
        <v>1</v>
      </c>
    </row>
    <row r="14" spans="1:19" x14ac:dyDescent="0.2">
      <c r="A14" s="182" t="s">
        <v>68</v>
      </c>
      <c r="B14" s="96">
        <v>6</v>
      </c>
      <c r="C14" s="60"/>
      <c r="D14" s="61"/>
      <c r="E14" s="62"/>
      <c r="F14" s="56">
        <f t="shared" si="11"/>
        <v>0</v>
      </c>
      <c r="G14" s="63"/>
      <c r="H14" s="62"/>
      <c r="I14" s="62"/>
      <c r="J14" s="57">
        <f t="shared" si="12"/>
        <v>0</v>
      </c>
      <c r="K14" s="61"/>
      <c r="L14" s="58" t="e">
        <f t="shared" si="3"/>
        <v>#DIV/0!</v>
      </c>
      <c r="M14" s="62"/>
      <c r="N14" s="58" t="e">
        <f t="shared" si="4"/>
        <v>#DIV/0!</v>
      </c>
      <c r="O14" s="62"/>
      <c r="P14" s="58" t="e">
        <f t="shared" si="5"/>
        <v>#DIV/0!</v>
      </c>
      <c r="Q14" s="111" t="e">
        <f t="shared" si="6"/>
        <v>#DIV/0!</v>
      </c>
      <c r="R14" s="62"/>
      <c r="S14" s="104">
        <f t="shared" si="10"/>
        <v>0</v>
      </c>
    </row>
    <row r="15" spans="1:19" x14ac:dyDescent="0.2">
      <c r="A15" s="182" t="s">
        <v>69</v>
      </c>
      <c r="B15" s="96">
        <v>7</v>
      </c>
      <c r="C15" s="60"/>
      <c r="D15" s="61"/>
      <c r="E15" s="62"/>
      <c r="F15" s="56">
        <f t="shared" si="11"/>
        <v>0</v>
      </c>
      <c r="G15" s="63"/>
      <c r="H15" s="62"/>
      <c r="I15" s="62"/>
      <c r="J15" s="57">
        <f t="shared" si="12"/>
        <v>0</v>
      </c>
      <c r="K15" s="61"/>
      <c r="L15" s="58" t="e">
        <f t="shared" si="3"/>
        <v>#DIV/0!</v>
      </c>
      <c r="M15" s="62"/>
      <c r="N15" s="58" t="e">
        <f t="shared" si="4"/>
        <v>#DIV/0!</v>
      </c>
      <c r="O15" s="62"/>
      <c r="P15" s="58" t="e">
        <f t="shared" si="5"/>
        <v>#DIV/0!</v>
      </c>
      <c r="Q15" s="111" t="e">
        <f t="shared" si="6"/>
        <v>#DIV/0!</v>
      </c>
      <c r="R15" s="62"/>
      <c r="S15" s="104">
        <f t="shared" si="10"/>
        <v>0</v>
      </c>
    </row>
    <row r="16" spans="1:19" x14ac:dyDescent="0.2">
      <c r="A16" s="182" t="s">
        <v>23</v>
      </c>
      <c r="B16" s="96">
        <v>8</v>
      </c>
      <c r="C16" s="60"/>
      <c r="D16" s="61"/>
      <c r="E16" s="62"/>
      <c r="F16" s="56">
        <f t="shared" si="11"/>
        <v>0</v>
      </c>
      <c r="G16" s="63"/>
      <c r="H16" s="62"/>
      <c r="I16" s="62"/>
      <c r="J16" s="57">
        <f t="shared" si="12"/>
        <v>0</v>
      </c>
      <c r="K16" s="61"/>
      <c r="L16" s="58" t="e">
        <f t="shared" si="3"/>
        <v>#DIV/0!</v>
      </c>
      <c r="M16" s="62"/>
      <c r="N16" s="58" t="e">
        <f t="shared" si="4"/>
        <v>#DIV/0!</v>
      </c>
      <c r="O16" s="62"/>
      <c r="P16" s="58" t="e">
        <f t="shared" si="5"/>
        <v>#DIV/0!</v>
      </c>
      <c r="Q16" s="111" t="e">
        <f t="shared" si="6"/>
        <v>#DIV/0!</v>
      </c>
      <c r="R16" s="62"/>
      <c r="S16" s="104">
        <f t="shared" si="10"/>
        <v>0</v>
      </c>
    </row>
    <row r="17" spans="1:19" x14ac:dyDescent="0.2">
      <c r="A17" s="182" t="s">
        <v>25</v>
      </c>
      <c r="B17" s="96">
        <v>9</v>
      </c>
      <c r="C17" s="60"/>
      <c r="D17" s="61"/>
      <c r="E17" s="62"/>
      <c r="F17" s="56">
        <f t="shared" si="11"/>
        <v>0</v>
      </c>
      <c r="G17" s="63"/>
      <c r="H17" s="62"/>
      <c r="I17" s="62"/>
      <c r="J17" s="57">
        <f t="shared" si="12"/>
        <v>0</v>
      </c>
      <c r="K17" s="61"/>
      <c r="L17" s="58" t="e">
        <f t="shared" si="3"/>
        <v>#DIV/0!</v>
      </c>
      <c r="M17" s="62"/>
      <c r="N17" s="58" t="e">
        <f t="shared" si="4"/>
        <v>#DIV/0!</v>
      </c>
      <c r="O17" s="62"/>
      <c r="P17" s="58" t="e">
        <f t="shared" si="5"/>
        <v>#DIV/0!</v>
      </c>
      <c r="Q17" s="111" t="e">
        <f t="shared" si="6"/>
        <v>#DIV/0!</v>
      </c>
      <c r="R17" s="62"/>
      <c r="S17" s="104">
        <f t="shared" si="10"/>
        <v>0</v>
      </c>
    </row>
    <row r="18" spans="1:19" x14ac:dyDescent="0.2">
      <c r="A18" s="182" t="s">
        <v>27</v>
      </c>
      <c r="B18" s="96">
        <v>10</v>
      </c>
      <c r="C18" s="670">
        <v>1</v>
      </c>
      <c r="D18" s="61">
        <v>1</v>
      </c>
      <c r="E18" s="62"/>
      <c r="F18" s="56">
        <f t="shared" si="11"/>
        <v>1</v>
      </c>
      <c r="G18" s="63">
        <v>1</v>
      </c>
      <c r="H18" s="62"/>
      <c r="I18" s="62"/>
      <c r="J18" s="57">
        <f t="shared" si="12"/>
        <v>1</v>
      </c>
      <c r="K18" s="61">
        <v>1</v>
      </c>
      <c r="L18" s="58">
        <f t="shared" si="3"/>
        <v>100</v>
      </c>
      <c r="M18" s="62"/>
      <c r="N18" s="58" t="e">
        <f t="shared" si="4"/>
        <v>#DIV/0!</v>
      </c>
      <c r="O18" s="62"/>
      <c r="P18" s="58" t="e">
        <f t="shared" si="5"/>
        <v>#DIV/0!</v>
      </c>
      <c r="Q18" s="111">
        <f t="shared" si="6"/>
        <v>100</v>
      </c>
      <c r="R18" s="62"/>
      <c r="S18" s="104">
        <f t="shared" si="10"/>
        <v>1</v>
      </c>
    </row>
    <row r="19" spans="1:19" x14ac:dyDescent="0.2">
      <c r="A19" s="182" t="s">
        <v>29</v>
      </c>
      <c r="B19" s="96">
        <v>11</v>
      </c>
      <c r="C19" s="60"/>
      <c r="D19" s="61"/>
      <c r="E19" s="62"/>
      <c r="F19" s="56">
        <f t="shared" si="11"/>
        <v>0</v>
      </c>
      <c r="G19" s="63"/>
      <c r="H19" s="62"/>
      <c r="I19" s="62"/>
      <c r="J19" s="57">
        <f t="shared" si="12"/>
        <v>0</v>
      </c>
      <c r="K19" s="61"/>
      <c r="L19" s="58" t="e">
        <f t="shared" si="3"/>
        <v>#DIV/0!</v>
      </c>
      <c r="M19" s="62"/>
      <c r="N19" s="58" t="e">
        <f t="shared" si="4"/>
        <v>#DIV/0!</v>
      </c>
      <c r="O19" s="62"/>
      <c r="P19" s="58" t="e">
        <f t="shared" si="5"/>
        <v>#DIV/0!</v>
      </c>
      <c r="Q19" s="111" t="e">
        <f t="shared" si="6"/>
        <v>#DIV/0!</v>
      </c>
      <c r="R19" s="62"/>
      <c r="S19" s="104">
        <f t="shared" si="10"/>
        <v>0</v>
      </c>
    </row>
    <row r="20" spans="1:19" x14ac:dyDescent="0.2">
      <c r="A20" s="182" t="s">
        <v>31</v>
      </c>
      <c r="B20" s="96">
        <v>12</v>
      </c>
      <c r="C20" s="60"/>
      <c r="D20" s="61"/>
      <c r="E20" s="62"/>
      <c r="F20" s="56">
        <f t="shared" si="11"/>
        <v>0</v>
      </c>
      <c r="G20" s="63"/>
      <c r="H20" s="62"/>
      <c r="I20" s="62"/>
      <c r="J20" s="57">
        <f t="shared" si="12"/>
        <v>0</v>
      </c>
      <c r="K20" s="61"/>
      <c r="L20" s="58" t="e">
        <f t="shared" si="3"/>
        <v>#DIV/0!</v>
      </c>
      <c r="M20" s="62"/>
      <c r="N20" s="58" t="e">
        <f t="shared" si="4"/>
        <v>#DIV/0!</v>
      </c>
      <c r="O20" s="62"/>
      <c r="P20" s="58" t="e">
        <f t="shared" si="5"/>
        <v>#DIV/0!</v>
      </c>
      <c r="Q20" s="111" t="e">
        <f t="shared" si="6"/>
        <v>#DIV/0!</v>
      </c>
      <c r="R20" s="62"/>
      <c r="S20" s="104">
        <f t="shared" si="10"/>
        <v>0</v>
      </c>
    </row>
    <row r="21" spans="1:19" x14ac:dyDescent="0.2">
      <c r="A21" s="182" t="s">
        <v>33</v>
      </c>
      <c r="B21" s="96">
        <v>13</v>
      </c>
      <c r="C21" s="60"/>
      <c r="D21" s="61"/>
      <c r="E21" s="62"/>
      <c r="F21" s="56">
        <f t="shared" si="11"/>
        <v>0</v>
      </c>
      <c r="G21" s="63"/>
      <c r="H21" s="62"/>
      <c r="I21" s="62"/>
      <c r="J21" s="57">
        <f t="shared" si="12"/>
        <v>0</v>
      </c>
      <c r="K21" s="61"/>
      <c r="L21" s="58" t="e">
        <f t="shared" si="3"/>
        <v>#DIV/0!</v>
      </c>
      <c r="M21" s="62"/>
      <c r="N21" s="58" t="e">
        <f t="shared" si="4"/>
        <v>#DIV/0!</v>
      </c>
      <c r="O21" s="62"/>
      <c r="P21" s="58" t="e">
        <f t="shared" si="5"/>
        <v>#DIV/0!</v>
      </c>
      <c r="Q21" s="111" t="e">
        <f t="shared" si="6"/>
        <v>#DIV/0!</v>
      </c>
      <c r="R21" s="62"/>
      <c r="S21" s="104">
        <f t="shared" si="10"/>
        <v>0</v>
      </c>
    </row>
    <row r="22" spans="1:19" x14ac:dyDescent="0.2">
      <c r="A22" s="182" t="s">
        <v>35</v>
      </c>
      <c r="B22" s="96">
        <v>14</v>
      </c>
      <c r="C22" s="60"/>
      <c r="D22" s="61"/>
      <c r="E22" s="62"/>
      <c r="F22" s="56">
        <f t="shared" si="11"/>
        <v>0</v>
      </c>
      <c r="G22" s="63"/>
      <c r="H22" s="62"/>
      <c r="I22" s="62"/>
      <c r="J22" s="57">
        <f t="shared" si="12"/>
        <v>0</v>
      </c>
      <c r="K22" s="61"/>
      <c r="L22" s="58" t="e">
        <f t="shared" si="3"/>
        <v>#DIV/0!</v>
      </c>
      <c r="M22" s="62"/>
      <c r="N22" s="58" t="e">
        <f t="shared" si="4"/>
        <v>#DIV/0!</v>
      </c>
      <c r="O22" s="62"/>
      <c r="P22" s="58" t="e">
        <f t="shared" si="5"/>
        <v>#DIV/0!</v>
      </c>
      <c r="Q22" s="111" t="e">
        <f t="shared" si="6"/>
        <v>#DIV/0!</v>
      </c>
      <c r="R22" s="62"/>
      <c r="S22" s="104">
        <f t="shared" si="10"/>
        <v>0</v>
      </c>
    </row>
    <row r="23" spans="1:19" x14ac:dyDescent="0.2">
      <c r="A23" s="182" t="s">
        <v>37</v>
      </c>
      <c r="B23" s="96">
        <v>15</v>
      </c>
      <c r="C23" s="60"/>
      <c r="D23" s="61"/>
      <c r="E23" s="62"/>
      <c r="F23" s="56">
        <f t="shared" si="11"/>
        <v>0</v>
      </c>
      <c r="G23" s="63"/>
      <c r="H23" s="62"/>
      <c r="I23" s="62"/>
      <c r="J23" s="57">
        <f t="shared" si="12"/>
        <v>0</v>
      </c>
      <c r="K23" s="61"/>
      <c r="L23" s="58" t="e">
        <f t="shared" si="3"/>
        <v>#DIV/0!</v>
      </c>
      <c r="M23" s="62"/>
      <c r="N23" s="58" t="e">
        <f t="shared" si="4"/>
        <v>#DIV/0!</v>
      </c>
      <c r="O23" s="62"/>
      <c r="P23" s="58" t="e">
        <f t="shared" si="5"/>
        <v>#DIV/0!</v>
      </c>
      <c r="Q23" s="111" t="e">
        <f t="shared" si="6"/>
        <v>#DIV/0!</v>
      </c>
      <c r="R23" s="62"/>
      <c r="S23" s="104">
        <f t="shared" si="10"/>
        <v>0</v>
      </c>
    </row>
    <row r="24" spans="1:19" x14ac:dyDescent="0.2">
      <c r="A24" s="182" t="s">
        <v>39</v>
      </c>
      <c r="B24" s="96">
        <v>16</v>
      </c>
      <c r="C24" s="60"/>
      <c r="D24" s="61"/>
      <c r="E24" s="62"/>
      <c r="F24" s="56">
        <f t="shared" si="11"/>
        <v>0</v>
      </c>
      <c r="G24" s="63"/>
      <c r="H24" s="62"/>
      <c r="I24" s="62"/>
      <c r="J24" s="57">
        <f t="shared" si="12"/>
        <v>0</v>
      </c>
      <c r="K24" s="61"/>
      <c r="L24" s="58" t="e">
        <f t="shared" si="3"/>
        <v>#DIV/0!</v>
      </c>
      <c r="M24" s="62"/>
      <c r="N24" s="58" t="e">
        <f t="shared" si="4"/>
        <v>#DIV/0!</v>
      </c>
      <c r="O24" s="62"/>
      <c r="P24" s="58" t="e">
        <f t="shared" si="5"/>
        <v>#DIV/0!</v>
      </c>
      <c r="Q24" s="111" t="e">
        <f t="shared" si="6"/>
        <v>#DIV/0!</v>
      </c>
      <c r="R24" s="62"/>
      <c r="S24" s="104">
        <f t="shared" si="10"/>
        <v>0</v>
      </c>
    </row>
    <row r="25" spans="1:19" x14ac:dyDescent="0.2">
      <c r="A25" s="182" t="s">
        <v>41</v>
      </c>
      <c r="B25" s="96">
        <v>17</v>
      </c>
      <c r="C25" s="60"/>
      <c r="D25" s="61"/>
      <c r="E25" s="62"/>
      <c r="F25" s="56">
        <f t="shared" si="11"/>
        <v>0</v>
      </c>
      <c r="G25" s="63"/>
      <c r="H25" s="62"/>
      <c r="I25" s="62"/>
      <c r="J25" s="57">
        <f t="shared" si="12"/>
        <v>0</v>
      </c>
      <c r="K25" s="61"/>
      <c r="L25" s="58" t="e">
        <f t="shared" si="3"/>
        <v>#DIV/0!</v>
      </c>
      <c r="M25" s="62"/>
      <c r="N25" s="58" t="e">
        <f t="shared" si="4"/>
        <v>#DIV/0!</v>
      </c>
      <c r="O25" s="62"/>
      <c r="P25" s="58" t="e">
        <f t="shared" si="5"/>
        <v>#DIV/0!</v>
      </c>
      <c r="Q25" s="111" t="e">
        <f t="shared" si="6"/>
        <v>#DIV/0!</v>
      </c>
      <c r="R25" s="62"/>
      <c r="S25" s="104">
        <f t="shared" si="10"/>
        <v>0</v>
      </c>
    </row>
    <row r="26" spans="1:19" x14ac:dyDescent="0.2">
      <c r="A26" s="182" t="s">
        <v>43</v>
      </c>
      <c r="B26" s="96">
        <v>18</v>
      </c>
      <c r="C26" s="60"/>
      <c r="D26" s="61"/>
      <c r="E26" s="62"/>
      <c r="F26" s="56">
        <f t="shared" si="11"/>
        <v>0</v>
      </c>
      <c r="G26" s="63"/>
      <c r="H26" s="62"/>
      <c r="I26" s="62"/>
      <c r="J26" s="57">
        <f t="shared" si="12"/>
        <v>0</v>
      </c>
      <c r="K26" s="61"/>
      <c r="L26" s="58" t="e">
        <f t="shared" si="3"/>
        <v>#DIV/0!</v>
      </c>
      <c r="M26" s="62"/>
      <c r="N26" s="58" t="e">
        <f t="shared" si="4"/>
        <v>#DIV/0!</v>
      </c>
      <c r="O26" s="62"/>
      <c r="P26" s="58" t="e">
        <f t="shared" si="5"/>
        <v>#DIV/0!</v>
      </c>
      <c r="Q26" s="111" t="e">
        <f t="shared" si="6"/>
        <v>#DIV/0!</v>
      </c>
      <c r="R26" s="62"/>
      <c r="S26" s="104">
        <f t="shared" si="10"/>
        <v>0</v>
      </c>
    </row>
    <row r="27" spans="1:19" x14ac:dyDescent="0.2">
      <c r="A27" s="182" t="s">
        <v>70</v>
      </c>
      <c r="B27" s="96">
        <v>19</v>
      </c>
      <c r="C27" s="60"/>
      <c r="D27" s="61"/>
      <c r="E27" s="62"/>
      <c r="F27" s="56">
        <f t="shared" si="11"/>
        <v>0</v>
      </c>
      <c r="G27" s="63"/>
      <c r="H27" s="62"/>
      <c r="I27" s="62"/>
      <c r="J27" s="57">
        <f t="shared" si="12"/>
        <v>0</v>
      </c>
      <c r="K27" s="61"/>
      <c r="L27" s="58" t="e">
        <f t="shared" si="3"/>
        <v>#DIV/0!</v>
      </c>
      <c r="M27" s="62"/>
      <c r="N27" s="58" t="e">
        <f t="shared" si="4"/>
        <v>#DIV/0!</v>
      </c>
      <c r="O27" s="62"/>
      <c r="P27" s="58" t="e">
        <f t="shared" si="5"/>
        <v>#DIV/0!</v>
      </c>
      <c r="Q27" s="111" t="e">
        <f t="shared" si="6"/>
        <v>#DIV/0!</v>
      </c>
      <c r="R27" s="62"/>
      <c r="S27" s="104">
        <f t="shared" si="10"/>
        <v>0</v>
      </c>
    </row>
    <row r="28" spans="1:19" x14ac:dyDescent="0.2">
      <c r="A28" s="182" t="s">
        <v>71</v>
      </c>
      <c r="B28" s="96">
        <v>20</v>
      </c>
      <c r="C28" s="60"/>
      <c r="D28" s="61"/>
      <c r="E28" s="62"/>
      <c r="F28" s="56">
        <f t="shared" si="11"/>
        <v>0</v>
      </c>
      <c r="G28" s="63"/>
      <c r="H28" s="62"/>
      <c r="I28" s="62"/>
      <c r="J28" s="57">
        <f t="shared" si="12"/>
        <v>0</v>
      </c>
      <c r="K28" s="61"/>
      <c r="L28" s="58" t="e">
        <f t="shared" si="3"/>
        <v>#DIV/0!</v>
      </c>
      <c r="M28" s="62"/>
      <c r="N28" s="58" t="e">
        <f t="shared" si="4"/>
        <v>#DIV/0!</v>
      </c>
      <c r="O28" s="62"/>
      <c r="P28" s="58" t="e">
        <f t="shared" si="5"/>
        <v>#DIV/0!</v>
      </c>
      <c r="Q28" s="111" t="e">
        <f t="shared" si="6"/>
        <v>#DIV/0!</v>
      </c>
      <c r="R28" s="62"/>
      <c r="S28" s="104">
        <f t="shared" si="10"/>
        <v>0</v>
      </c>
    </row>
    <row r="29" spans="1:19" x14ac:dyDescent="0.2">
      <c r="A29" s="182" t="s">
        <v>47</v>
      </c>
      <c r="B29" s="96">
        <v>21</v>
      </c>
      <c r="C29" s="60"/>
      <c r="D29" s="61"/>
      <c r="E29" s="62"/>
      <c r="F29" s="56">
        <f t="shared" si="11"/>
        <v>0</v>
      </c>
      <c r="G29" s="63"/>
      <c r="H29" s="62"/>
      <c r="I29" s="62"/>
      <c r="J29" s="57">
        <f t="shared" si="12"/>
        <v>0</v>
      </c>
      <c r="K29" s="61"/>
      <c r="L29" s="58" t="e">
        <f t="shared" si="3"/>
        <v>#DIV/0!</v>
      </c>
      <c r="M29" s="62"/>
      <c r="N29" s="58" t="e">
        <f t="shared" si="4"/>
        <v>#DIV/0!</v>
      </c>
      <c r="O29" s="62"/>
      <c r="P29" s="58" t="e">
        <f t="shared" si="5"/>
        <v>#DIV/0!</v>
      </c>
      <c r="Q29" s="111" t="e">
        <f t="shared" si="6"/>
        <v>#DIV/0!</v>
      </c>
      <c r="R29" s="62"/>
      <c r="S29" s="104">
        <f t="shared" si="10"/>
        <v>0</v>
      </c>
    </row>
    <row r="30" spans="1:19" x14ac:dyDescent="0.2">
      <c r="A30" s="182" t="s">
        <v>49</v>
      </c>
      <c r="B30" s="96">
        <v>22</v>
      </c>
      <c r="C30" s="60"/>
      <c r="D30" s="61"/>
      <c r="E30" s="62"/>
      <c r="F30" s="56">
        <f t="shared" si="11"/>
        <v>0</v>
      </c>
      <c r="G30" s="63"/>
      <c r="H30" s="62"/>
      <c r="I30" s="62"/>
      <c r="J30" s="57">
        <f t="shared" si="12"/>
        <v>0</v>
      </c>
      <c r="K30" s="61"/>
      <c r="L30" s="58" t="e">
        <f t="shared" si="3"/>
        <v>#DIV/0!</v>
      </c>
      <c r="M30" s="62"/>
      <c r="N30" s="58" t="e">
        <f t="shared" si="4"/>
        <v>#DIV/0!</v>
      </c>
      <c r="O30" s="62"/>
      <c r="P30" s="58" t="e">
        <f t="shared" si="5"/>
        <v>#DIV/0!</v>
      </c>
      <c r="Q30" s="111" t="e">
        <f t="shared" si="6"/>
        <v>#DIV/0!</v>
      </c>
      <c r="R30" s="62"/>
      <c r="S30" s="104">
        <f t="shared" si="10"/>
        <v>0</v>
      </c>
    </row>
    <row r="31" spans="1:19" x14ac:dyDescent="0.2">
      <c r="A31" s="182" t="s">
        <v>52</v>
      </c>
      <c r="B31" s="96">
        <v>23</v>
      </c>
      <c r="C31" s="60"/>
      <c r="D31" s="61"/>
      <c r="E31" s="62"/>
      <c r="F31" s="56">
        <f t="shared" si="11"/>
        <v>0</v>
      </c>
      <c r="G31" s="63"/>
      <c r="H31" s="62"/>
      <c r="I31" s="62"/>
      <c r="J31" s="57">
        <f t="shared" si="12"/>
        <v>0</v>
      </c>
      <c r="K31" s="61"/>
      <c r="L31" s="58" t="e">
        <f t="shared" si="3"/>
        <v>#DIV/0!</v>
      </c>
      <c r="M31" s="62"/>
      <c r="N31" s="58" t="e">
        <f t="shared" si="4"/>
        <v>#DIV/0!</v>
      </c>
      <c r="O31" s="62"/>
      <c r="P31" s="58" t="e">
        <f t="shared" si="5"/>
        <v>#DIV/0!</v>
      </c>
      <c r="Q31" s="111" t="e">
        <f t="shared" si="6"/>
        <v>#DIV/0!</v>
      </c>
      <c r="R31" s="62"/>
      <c r="S31" s="104">
        <f t="shared" si="10"/>
        <v>0</v>
      </c>
    </row>
    <row r="32" spans="1:19" x14ac:dyDescent="0.2">
      <c r="A32" s="97" t="s">
        <v>53</v>
      </c>
      <c r="B32" s="96">
        <v>24</v>
      </c>
      <c r="C32" s="60"/>
      <c r="D32" s="61"/>
      <c r="E32" s="62"/>
      <c r="F32" s="56">
        <f t="shared" si="11"/>
        <v>0</v>
      </c>
      <c r="G32" s="63"/>
      <c r="H32" s="62"/>
      <c r="I32" s="62"/>
      <c r="J32" s="57">
        <f t="shared" si="12"/>
        <v>0</v>
      </c>
      <c r="K32" s="61"/>
      <c r="L32" s="58" t="e">
        <f t="shared" si="3"/>
        <v>#DIV/0!</v>
      </c>
      <c r="M32" s="62"/>
      <c r="N32" s="58" t="e">
        <f t="shared" si="4"/>
        <v>#DIV/0!</v>
      </c>
      <c r="O32" s="62"/>
      <c r="P32" s="58" t="e">
        <f t="shared" si="5"/>
        <v>#DIV/0!</v>
      </c>
      <c r="Q32" s="111" t="e">
        <f t="shared" si="6"/>
        <v>#DIV/0!</v>
      </c>
      <c r="R32" s="62"/>
      <c r="S32" s="104">
        <f t="shared" si="10"/>
        <v>0</v>
      </c>
    </row>
    <row r="33" spans="1:19" x14ac:dyDescent="0.2">
      <c r="A33" s="97" t="s">
        <v>55</v>
      </c>
      <c r="B33" s="96">
        <v>25</v>
      </c>
      <c r="C33" s="60"/>
      <c r="D33" s="61"/>
      <c r="E33" s="62"/>
      <c r="F33" s="56">
        <f t="shared" si="11"/>
        <v>0</v>
      </c>
      <c r="G33" s="63"/>
      <c r="H33" s="62"/>
      <c r="I33" s="62"/>
      <c r="J33" s="57">
        <f t="shared" si="12"/>
        <v>0</v>
      </c>
      <c r="K33" s="61"/>
      <c r="L33" s="58" t="e">
        <f t="shared" si="3"/>
        <v>#DIV/0!</v>
      </c>
      <c r="M33" s="62"/>
      <c r="N33" s="58" t="e">
        <f t="shared" si="4"/>
        <v>#DIV/0!</v>
      </c>
      <c r="O33" s="62"/>
      <c r="P33" s="58" t="e">
        <f t="shared" si="5"/>
        <v>#DIV/0!</v>
      </c>
      <c r="Q33" s="111" t="e">
        <f t="shared" si="6"/>
        <v>#DIV/0!</v>
      </c>
      <c r="R33" s="62"/>
      <c r="S33" s="104">
        <f t="shared" si="10"/>
        <v>0</v>
      </c>
    </row>
    <row r="34" spans="1:19" x14ac:dyDescent="0.2">
      <c r="A34" s="97" t="s">
        <v>57</v>
      </c>
      <c r="B34" s="96">
        <v>26</v>
      </c>
      <c r="C34" s="60"/>
      <c r="D34" s="61"/>
      <c r="E34" s="62"/>
      <c r="F34" s="56">
        <f t="shared" si="11"/>
        <v>0</v>
      </c>
      <c r="G34" s="63"/>
      <c r="H34" s="62"/>
      <c r="I34" s="62"/>
      <c r="J34" s="57">
        <f t="shared" si="12"/>
        <v>0</v>
      </c>
      <c r="K34" s="61"/>
      <c r="L34" s="58" t="e">
        <f t="shared" si="3"/>
        <v>#DIV/0!</v>
      </c>
      <c r="M34" s="62"/>
      <c r="N34" s="58" t="e">
        <f t="shared" si="4"/>
        <v>#DIV/0!</v>
      </c>
      <c r="O34" s="62"/>
      <c r="P34" s="58" t="e">
        <f t="shared" si="5"/>
        <v>#DIV/0!</v>
      </c>
      <c r="Q34" s="111" t="e">
        <f t="shared" si="6"/>
        <v>#DIV/0!</v>
      </c>
      <c r="R34" s="62"/>
      <c r="S34" s="104">
        <f t="shared" si="10"/>
        <v>0</v>
      </c>
    </row>
    <row r="35" spans="1:19" x14ac:dyDescent="0.2">
      <c r="A35" s="97" t="s">
        <v>59</v>
      </c>
      <c r="B35" s="96">
        <v>27</v>
      </c>
      <c r="C35" s="60"/>
      <c r="D35" s="61"/>
      <c r="E35" s="62"/>
      <c r="F35" s="56">
        <f t="shared" si="11"/>
        <v>0</v>
      </c>
      <c r="G35" s="63"/>
      <c r="H35" s="62"/>
      <c r="I35" s="62"/>
      <c r="J35" s="57">
        <f t="shared" si="12"/>
        <v>0</v>
      </c>
      <c r="K35" s="61"/>
      <c r="L35" s="58" t="e">
        <f t="shared" si="3"/>
        <v>#DIV/0!</v>
      </c>
      <c r="M35" s="62"/>
      <c r="N35" s="58" t="e">
        <f t="shared" si="4"/>
        <v>#DIV/0!</v>
      </c>
      <c r="O35" s="62"/>
      <c r="P35" s="58" t="e">
        <f t="shared" si="5"/>
        <v>#DIV/0!</v>
      </c>
      <c r="Q35" s="111" t="e">
        <f t="shared" si="6"/>
        <v>#DIV/0!</v>
      </c>
      <c r="R35" s="62"/>
      <c r="S35" s="104">
        <f t="shared" si="10"/>
        <v>0</v>
      </c>
    </row>
    <row r="36" spans="1:19" x14ac:dyDescent="0.2">
      <c r="A36" s="97" t="s">
        <v>61</v>
      </c>
      <c r="B36" s="96">
        <v>28</v>
      </c>
      <c r="C36" s="60"/>
      <c r="D36" s="61"/>
      <c r="E36" s="62"/>
      <c r="F36" s="56">
        <f t="shared" si="11"/>
        <v>0</v>
      </c>
      <c r="G36" s="63"/>
      <c r="H36" s="62"/>
      <c r="I36" s="62"/>
      <c r="J36" s="57">
        <f t="shared" si="12"/>
        <v>0</v>
      </c>
      <c r="K36" s="61"/>
      <c r="L36" s="58" t="e">
        <f t="shared" si="3"/>
        <v>#DIV/0!</v>
      </c>
      <c r="M36" s="62"/>
      <c r="N36" s="58" t="e">
        <f t="shared" si="4"/>
        <v>#DIV/0!</v>
      </c>
      <c r="O36" s="62"/>
      <c r="P36" s="58" t="e">
        <f t="shared" si="5"/>
        <v>#DIV/0!</v>
      </c>
      <c r="Q36" s="111" t="e">
        <f t="shared" si="6"/>
        <v>#DIV/0!</v>
      </c>
      <c r="R36" s="62"/>
      <c r="S36" s="104">
        <f t="shared" si="10"/>
        <v>0</v>
      </c>
    </row>
    <row r="37" spans="1:19" x14ac:dyDescent="0.2">
      <c r="A37" s="98" t="s">
        <v>65</v>
      </c>
      <c r="B37" s="99">
        <v>29</v>
      </c>
      <c r="C37" s="64"/>
      <c r="D37" s="65"/>
      <c r="E37" s="66"/>
      <c r="F37" s="100">
        <f t="shared" si="11"/>
        <v>0</v>
      </c>
      <c r="G37" s="67"/>
      <c r="H37" s="66"/>
      <c r="I37" s="66"/>
      <c r="J37" s="101">
        <f t="shared" si="12"/>
        <v>0</v>
      </c>
      <c r="K37" s="65"/>
      <c r="L37" s="59" t="e">
        <f t="shared" si="3"/>
        <v>#DIV/0!</v>
      </c>
      <c r="M37" s="66"/>
      <c r="N37" s="59" t="e">
        <f t="shared" si="4"/>
        <v>#DIV/0!</v>
      </c>
      <c r="O37" s="66"/>
      <c r="P37" s="59" t="e">
        <f t="shared" si="5"/>
        <v>#DIV/0!</v>
      </c>
      <c r="Q37" s="111" t="e">
        <f t="shared" si="6"/>
        <v>#DIV/0!</v>
      </c>
      <c r="R37" s="66"/>
      <c r="S37" s="105">
        <f t="shared" si="10"/>
        <v>0</v>
      </c>
    </row>
    <row r="39" spans="1:19" ht="41.25" customHeight="1" x14ac:dyDescent="0.2">
      <c r="A39" s="761" t="s">
        <v>309</v>
      </c>
      <c r="B39" s="761"/>
      <c r="C39" s="761"/>
      <c r="D39" s="761"/>
      <c r="E39" s="761"/>
      <c r="F39" s="761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</row>
  </sheetData>
  <mergeCells count="5">
    <mergeCell ref="D3:F3"/>
    <mergeCell ref="G3:J3"/>
    <mergeCell ref="K3:S3"/>
    <mergeCell ref="A3:A4"/>
    <mergeCell ref="A39:F39"/>
  </mergeCells>
  <conditionalFormatting sqref="F6 F12:F37 F8:F9">
    <cfRule type="cellIs" dxfId="51" priority="41" operator="greaterThan">
      <formula>0</formula>
    </cfRule>
  </conditionalFormatting>
  <conditionalFormatting sqref="F12:F37">
    <cfRule type="cellIs" dxfId="50" priority="40" operator="equal">
      <formula>0</formula>
    </cfRule>
  </conditionalFormatting>
  <conditionalFormatting sqref="C6:K6 M6 O6 Q7:Q37 Q6:S6">
    <cfRule type="cellIs" dxfId="49" priority="39" operator="equal">
      <formula>0</formula>
    </cfRule>
  </conditionalFormatting>
  <conditionalFormatting sqref="J12:J37">
    <cfRule type="cellIs" dxfId="48" priority="38" operator="equal">
      <formula>0</formula>
    </cfRule>
  </conditionalFormatting>
  <conditionalFormatting sqref="S12:S37">
    <cfRule type="cellIs" dxfId="47" priority="37" operator="equal">
      <formula>0</formula>
    </cfRule>
  </conditionalFormatting>
  <conditionalFormatting sqref="F11">
    <cfRule type="cellIs" dxfId="46" priority="36" operator="greaterThan">
      <formula>0</formula>
    </cfRule>
  </conditionalFormatting>
  <conditionalFormatting sqref="F11">
    <cfRule type="cellIs" dxfId="45" priority="35" operator="equal">
      <formula>0</formula>
    </cfRule>
  </conditionalFormatting>
  <conditionalFormatting sqref="J11">
    <cfRule type="cellIs" dxfId="44" priority="34" operator="equal">
      <formula>0</formula>
    </cfRule>
  </conditionalFormatting>
  <conditionalFormatting sqref="S11">
    <cfRule type="cellIs" dxfId="43" priority="33" operator="equal">
      <formula>0</formula>
    </cfRule>
  </conditionalFormatting>
  <conditionalFormatting sqref="C6:K6 C8:K9 M8:M9 O8:O9 R8:S9 M11:M37 M6 O11:O37 O6 R11:S37 Q7:Q37 Q6:S6 C11:K37">
    <cfRule type="cellIs" dxfId="42" priority="23" operator="equal">
      <formula>0</formula>
    </cfRule>
  </conditionalFormatting>
  <conditionalFormatting sqref="F7">
    <cfRule type="cellIs" dxfId="41" priority="20" operator="greaterThan">
      <formula>0</formula>
    </cfRule>
  </conditionalFormatting>
  <conditionalFormatting sqref="C7:K7 M7 O7 R7:S7">
    <cfRule type="cellIs" dxfId="40" priority="19" operator="equal">
      <formula>0</formula>
    </cfRule>
  </conditionalFormatting>
  <conditionalFormatting sqref="F10">
    <cfRule type="cellIs" dxfId="39" priority="14" operator="greaterThan">
      <formula>0</formula>
    </cfRule>
  </conditionalFormatting>
  <conditionalFormatting sqref="C10:K10 M10 O10 R10:S10">
    <cfRule type="cellIs" dxfId="38" priority="13" operator="equal">
      <formula>0</formula>
    </cfRule>
  </conditionalFormatting>
  <conditionalFormatting sqref="L6">
    <cfRule type="cellIs" dxfId="37" priority="12" operator="equal">
      <formula>0</formula>
    </cfRule>
  </conditionalFormatting>
  <conditionalFormatting sqref="L11:L37 L6">
    <cfRule type="cellIs" dxfId="36" priority="11" operator="equal">
      <formula>0</formula>
    </cfRule>
  </conditionalFormatting>
  <conditionalFormatting sqref="L7:L9">
    <cfRule type="cellIs" dxfId="35" priority="10" operator="equal">
      <formula>0</formula>
    </cfRule>
  </conditionalFormatting>
  <conditionalFormatting sqref="L10">
    <cfRule type="cellIs" dxfId="34" priority="9" operator="equal">
      <formula>0</formula>
    </cfRule>
  </conditionalFormatting>
  <conditionalFormatting sqref="N6">
    <cfRule type="cellIs" dxfId="33" priority="8" operator="equal">
      <formula>0</formula>
    </cfRule>
  </conditionalFormatting>
  <conditionalFormatting sqref="N11:N37 N6">
    <cfRule type="cellIs" dxfId="32" priority="7" operator="equal">
      <formula>0</formula>
    </cfRule>
  </conditionalFormatting>
  <conditionalFormatting sqref="N7:N9">
    <cfRule type="cellIs" dxfId="31" priority="6" operator="equal">
      <formula>0</formula>
    </cfRule>
  </conditionalFormatting>
  <conditionalFormatting sqref="N10">
    <cfRule type="cellIs" dxfId="30" priority="5" operator="equal">
      <formula>0</formula>
    </cfRule>
  </conditionalFormatting>
  <conditionalFormatting sqref="P6">
    <cfRule type="cellIs" dxfId="29" priority="4" operator="equal">
      <formula>0</formula>
    </cfRule>
  </conditionalFormatting>
  <conditionalFormatting sqref="P11:P37 P6">
    <cfRule type="cellIs" dxfId="28" priority="3" operator="equal">
      <formula>0</formula>
    </cfRule>
  </conditionalFormatting>
  <conditionalFormatting sqref="P7:P9">
    <cfRule type="cellIs" dxfId="27" priority="2" operator="equal">
      <formula>0</formula>
    </cfRule>
  </conditionalFormatting>
  <conditionalFormatting sqref="P10">
    <cfRule type="cellIs" dxfId="26" priority="1" operator="equal">
      <formula>0</formula>
    </cfRule>
  </conditionalFormatting>
  <pageMargins left="0.7" right="0.7" top="0.75" bottom="0.75" header="0.3" footer="0.3"/>
  <pageSetup paperSize="9" scale="80" orientation="landscape" r:id="rId1"/>
  <ignoredErrors>
    <ignoredError sqref="F12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E40"/>
  <sheetViews>
    <sheetView workbookViewId="0">
      <selection activeCell="E14" sqref="E14"/>
    </sheetView>
  </sheetViews>
  <sheetFormatPr defaultColWidth="8.85546875" defaultRowHeight="12.75" x14ac:dyDescent="0.2"/>
  <cols>
    <col min="1" max="1" width="2.7109375" style="6" customWidth="1"/>
    <col min="2" max="2" width="41.85546875" style="6" customWidth="1"/>
    <col min="3" max="3" width="7.85546875" style="6" customWidth="1"/>
    <col min="4" max="4" width="7.85546875" style="236" customWidth="1"/>
    <col min="5" max="5" width="7.85546875" style="237" customWidth="1"/>
    <col min="6" max="16384" width="8.85546875" style="6"/>
  </cols>
  <sheetData>
    <row r="1" spans="1:5" ht="14.25" x14ac:dyDescent="0.2">
      <c r="A1" s="235" t="s">
        <v>391</v>
      </c>
    </row>
    <row r="2" spans="1:5" s="238" customFormat="1" ht="14.25" x14ac:dyDescent="0.2">
      <c r="B2" s="239" t="s">
        <v>312</v>
      </c>
    </row>
    <row r="3" spans="1:5" ht="114.75" x14ac:dyDescent="0.2">
      <c r="A3" s="984" t="s">
        <v>0</v>
      </c>
      <c r="B3" s="985"/>
      <c r="C3" s="240" t="s">
        <v>373</v>
      </c>
      <c r="D3" s="241" t="s">
        <v>313</v>
      </c>
      <c r="E3" s="242" t="s">
        <v>314</v>
      </c>
    </row>
    <row r="4" spans="1:5" ht="12" x14ac:dyDescent="0.2">
      <c r="A4" s="986" t="s">
        <v>158</v>
      </c>
      <c r="B4" s="987"/>
      <c r="C4" s="581">
        <f>C6+C10</f>
        <v>62</v>
      </c>
      <c r="D4" s="581">
        <f>AVERAGE(D8:D9,D14:D40)</f>
        <v>19.740555555555559</v>
      </c>
      <c r="E4" s="581">
        <f>AVERAGE(E8:E9,E14:E40)</f>
        <v>23.018095238095238</v>
      </c>
    </row>
    <row r="5" spans="1:5" ht="12" x14ac:dyDescent="0.2">
      <c r="A5" s="199" t="s">
        <v>4</v>
      </c>
      <c r="B5" s="243"/>
      <c r="C5" s="582"/>
      <c r="D5" s="582"/>
      <c r="E5" s="582"/>
    </row>
    <row r="6" spans="1:5" ht="12" x14ac:dyDescent="0.2">
      <c r="A6" s="18"/>
      <c r="B6" s="244" t="s">
        <v>82</v>
      </c>
      <c r="C6" s="583">
        <f>C8+C9</f>
        <v>4</v>
      </c>
      <c r="D6" s="583">
        <f>AVERAGE(D8:D9)</f>
        <v>9.5</v>
      </c>
      <c r="E6" s="583">
        <f>AVERAGE(E8:E9)</f>
        <v>9.5</v>
      </c>
    </row>
    <row r="7" spans="1:5" ht="12" x14ac:dyDescent="0.2">
      <c r="A7" s="18"/>
      <c r="B7" s="7" t="s">
        <v>12</v>
      </c>
      <c r="C7" s="582"/>
      <c r="D7" s="582"/>
      <c r="E7" s="582"/>
    </row>
    <row r="8" spans="1:5" ht="12" x14ac:dyDescent="0.2">
      <c r="A8" s="18"/>
      <c r="B8" s="12" t="s">
        <v>13</v>
      </c>
      <c r="C8" s="582">
        <v>1</v>
      </c>
      <c r="D8" s="582"/>
      <c r="E8" s="582"/>
    </row>
    <row r="9" spans="1:5" ht="12" x14ac:dyDescent="0.2">
      <c r="A9" s="18"/>
      <c r="B9" s="12" t="s">
        <v>147</v>
      </c>
      <c r="C9" s="582">
        <v>3</v>
      </c>
      <c r="D9" s="582">
        <v>9.5</v>
      </c>
      <c r="E9" s="582">
        <v>9.5</v>
      </c>
    </row>
    <row r="10" spans="1:5" ht="12" x14ac:dyDescent="0.2">
      <c r="A10" s="18"/>
      <c r="B10" s="244" t="s">
        <v>156</v>
      </c>
      <c r="C10" s="583">
        <f>SUM(C14:C40)</f>
        <v>58</v>
      </c>
      <c r="D10" s="583">
        <f>AVERAGE(D14:D40)</f>
        <v>20.342941176470589</v>
      </c>
      <c r="E10" s="583">
        <f>AVERAGE(E14:E40)</f>
        <v>23.693999999999999</v>
      </c>
    </row>
    <row r="11" spans="1:5" ht="12" x14ac:dyDescent="0.2">
      <c r="A11" s="18"/>
      <c r="B11" s="7" t="s">
        <v>4</v>
      </c>
      <c r="C11" s="582"/>
      <c r="D11" s="582"/>
      <c r="E11" s="582"/>
    </row>
    <row r="12" spans="1:5" ht="12" x14ac:dyDescent="0.2">
      <c r="A12" s="18"/>
      <c r="B12" s="244" t="s">
        <v>157</v>
      </c>
      <c r="C12" s="583">
        <f>SUM(C14:C33)</f>
        <v>51</v>
      </c>
      <c r="D12" s="583">
        <f>AVERAGE(D14:D33)</f>
        <v>20.342941176470589</v>
      </c>
      <c r="E12" s="583">
        <f>AVERAGE(E14:E33)</f>
        <v>25.845882352941175</v>
      </c>
    </row>
    <row r="13" spans="1:5" ht="12" x14ac:dyDescent="0.2">
      <c r="A13" s="18"/>
      <c r="B13" s="7" t="s">
        <v>4</v>
      </c>
      <c r="C13" s="582"/>
      <c r="D13" s="582"/>
      <c r="E13" s="582"/>
    </row>
    <row r="14" spans="1:5" ht="12" x14ac:dyDescent="0.2">
      <c r="A14" s="18"/>
      <c r="B14" s="12" t="s">
        <v>150</v>
      </c>
      <c r="C14" s="582">
        <f>'РИК 83'!C16</f>
        <v>16</v>
      </c>
      <c r="D14" s="582">
        <v>18.62</v>
      </c>
      <c r="E14" s="582">
        <v>27.34</v>
      </c>
    </row>
    <row r="15" spans="1:5" ht="12" x14ac:dyDescent="0.2">
      <c r="A15" s="18"/>
      <c r="B15" s="12" t="s">
        <v>20</v>
      </c>
      <c r="C15" s="582">
        <f>'РИК 83'!C17</f>
        <v>5</v>
      </c>
      <c r="D15" s="582">
        <v>24.8</v>
      </c>
      <c r="E15" s="582">
        <v>26.8</v>
      </c>
    </row>
    <row r="16" spans="1:5" ht="12" x14ac:dyDescent="0.2">
      <c r="A16" s="18"/>
      <c r="B16" s="12" t="s">
        <v>68</v>
      </c>
      <c r="C16" s="582">
        <f>'РИК 83'!C18</f>
        <v>0</v>
      </c>
      <c r="D16" s="582"/>
      <c r="E16" s="582"/>
    </row>
    <row r="17" spans="1:5" ht="12" x14ac:dyDescent="0.2">
      <c r="A17" s="18"/>
      <c r="B17" s="12" t="s">
        <v>69</v>
      </c>
      <c r="C17" s="582">
        <f>'РИК 83'!C19</f>
        <v>3</v>
      </c>
      <c r="D17" s="582">
        <v>18</v>
      </c>
      <c r="E17" s="582">
        <v>21</v>
      </c>
    </row>
    <row r="18" spans="1:5" ht="12" x14ac:dyDescent="0.2">
      <c r="A18" s="18"/>
      <c r="B18" s="12" t="s">
        <v>23</v>
      </c>
      <c r="C18" s="582">
        <f>'РИК 83'!C20</f>
        <v>4</v>
      </c>
      <c r="D18" s="582">
        <v>24.25</v>
      </c>
      <c r="E18" s="582">
        <v>26.75</v>
      </c>
    </row>
    <row r="19" spans="1:5" ht="12" x14ac:dyDescent="0.2">
      <c r="A19" s="18"/>
      <c r="B19" s="12" t="s">
        <v>25</v>
      </c>
      <c r="C19" s="582">
        <f>'РИК 83'!C21</f>
        <v>2</v>
      </c>
      <c r="D19" s="582">
        <v>21</v>
      </c>
      <c r="E19" s="582">
        <v>26</v>
      </c>
    </row>
    <row r="20" spans="1:5" ht="12" x14ac:dyDescent="0.2">
      <c r="A20" s="18"/>
      <c r="B20" s="12" t="s">
        <v>27</v>
      </c>
      <c r="C20" s="582">
        <f>'РИК 83'!C22</f>
        <v>1</v>
      </c>
      <c r="D20" s="582">
        <v>30</v>
      </c>
      <c r="E20" s="582">
        <v>30</v>
      </c>
    </row>
    <row r="21" spans="1:5" ht="12" x14ac:dyDescent="0.2">
      <c r="A21" s="18"/>
      <c r="B21" s="12" t="s">
        <v>29</v>
      </c>
      <c r="C21" s="582">
        <f>'РИК 83'!C23</f>
        <v>1</v>
      </c>
      <c r="D21" s="582">
        <v>15</v>
      </c>
      <c r="E21" s="582">
        <v>23</v>
      </c>
    </row>
    <row r="22" spans="1:5" ht="12" x14ac:dyDescent="0.2">
      <c r="A22" s="18"/>
      <c r="B22" s="12" t="s">
        <v>31</v>
      </c>
      <c r="C22" s="582">
        <f>'РИК 83'!C24</f>
        <v>1</v>
      </c>
      <c r="D22" s="582">
        <v>16</v>
      </c>
      <c r="E22" s="582">
        <v>26.5</v>
      </c>
    </row>
    <row r="23" spans="1:5" ht="12" x14ac:dyDescent="0.2">
      <c r="A23" s="18"/>
      <c r="B23" s="12" t="s">
        <v>33</v>
      </c>
      <c r="C23" s="582">
        <f>'РИК 83'!C25</f>
        <v>1</v>
      </c>
      <c r="D23" s="582">
        <v>22</v>
      </c>
      <c r="E23" s="582">
        <v>26</v>
      </c>
    </row>
    <row r="24" spans="1:5" ht="12" x14ac:dyDescent="0.2">
      <c r="A24" s="18"/>
      <c r="B24" s="12" t="s">
        <v>35</v>
      </c>
      <c r="C24" s="582">
        <f>'РИК 83'!C26</f>
        <v>6</v>
      </c>
      <c r="D24" s="582">
        <v>21.5</v>
      </c>
      <c r="E24" s="582">
        <v>22.33</v>
      </c>
    </row>
    <row r="25" spans="1:5" ht="12" x14ac:dyDescent="0.2">
      <c r="A25" s="18"/>
      <c r="B25" s="12" t="s">
        <v>37</v>
      </c>
      <c r="C25" s="582">
        <f>'РИК 83'!C27</f>
        <v>1</v>
      </c>
      <c r="D25" s="582">
        <v>26</v>
      </c>
      <c r="E25" s="582">
        <v>29</v>
      </c>
    </row>
    <row r="26" spans="1:5" ht="12" x14ac:dyDescent="0.2">
      <c r="A26" s="18"/>
      <c r="B26" s="12" t="s">
        <v>39</v>
      </c>
      <c r="C26" s="582">
        <f>'РИК 83'!C28</f>
        <v>0</v>
      </c>
      <c r="D26" s="582"/>
      <c r="E26" s="582"/>
    </row>
    <row r="27" spans="1:5" ht="12" x14ac:dyDescent="0.2">
      <c r="A27" s="18"/>
      <c r="B27" s="12" t="s">
        <v>41</v>
      </c>
      <c r="C27" s="582">
        <f>'РИК 83'!C29</f>
        <v>0</v>
      </c>
      <c r="D27" s="582"/>
      <c r="E27" s="582"/>
    </row>
    <row r="28" spans="1:5" ht="12" x14ac:dyDescent="0.2">
      <c r="A28" s="18"/>
      <c r="B28" s="12" t="s">
        <v>43</v>
      </c>
      <c r="C28" s="582">
        <f>'РИК 83'!C30</f>
        <v>1</v>
      </c>
      <c r="D28" s="582">
        <v>20</v>
      </c>
      <c r="E28" s="582">
        <v>27</v>
      </c>
    </row>
    <row r="29" spans="1:5" ht="12" x14ac:dyDescent="0.2">
      <c r="A29" s="18"/>
      <c r="B29" s="12" t="s">
        <v>70</v>
      </c>
      <c r="C29" s="582">
        <f>'РИК 83'!C31</f>
        <v>1</v>
      </c>
      <c r="D29" s="582">
        <v>19</v>
      </c>
      <c r="E29" s="582">
        <v>26</v>
      </c>
    </row>
    <row r="30" spans="1:5" ht="12" x14ac:dyDescent="0.2">
      <c r="A30" s="18"/>
      <c r="B30" s="12" t="s">
        <v>71</v>
      </c>
      <c r="C30" s="582">
        <f>'РИК 83'!C32</f>
        <v>1</v>
      </c>
      <c r="D30" s="582">
        <v>13</v>
      </c>
      <c r="E30" s="582">
        <v>17</v>
      </c>
    </row>
    <row r="31" spans="1:5" ht="12" x14ac:dyDescent="0.2">
      <c r="A31" s="18"/>
      <c r="B31" s="12" t="s">
        <v>47</v>
      </c>
      <c r="C31" s="582">
        <f>'РИК 83'!C33</f>
        <v>3</v>
      </c>
      <c r="D31" s="582">
        <v>33.659999999999997</v>
      </c>
      <c r="E31" s="582">
        <v>33.659999999999997</v>
      </c>
    </row>
    <row r="32" spans="1:5" ht="12" x14ac:dyDescent="0.2">
      <c r="A32" s="18"/>
      <c r="B32" s="12" t="s">
        <v>49</v>
      </c>
      <c r="C32" s="582">
        <f>'РИК 83'!C34</f>
        <v>3</v>
      </c>
      <c r="D32" s="582">
        <v>16</v>
      </c>
      <c r="E32" s="582">
        <v>26</v>
      </c>
    </row>
    <row r="33" spans="1:5" ht="12" x14ac:dyDescent="0.2">
      <c r="A33" s="18"/>
      <c r="B33" s="12" t="s">
        <v>52</v>
      </c>
      <c r="C33" s="582">
        <f>'РИК 83'!C35</f>
        <v>1</v>
      </c>
      <c r="D33" s="582">
        <v>7</v>
      </c>
      <c r="E33" s="582">
        <v>25</v>
      </c>
    </row>
    <row r="34" spans="1:5" ht="12" x14ac:dyDescent="0.2">
      <c r="A34" s="18"/>
      <c r="B34" s="7" t="s">
        <v>53</v>
      </c>
      <c r="C34" s="582">
        <f>'РИК 83'!C36</f>
        <v>1</v>
      </c>
      <c r="D34" s="582"/>
      <c r="E34" s="582">
        <v>7</v>
      </c>
    </row>
    <row r="35" spans="1:5" ht="12" x14ac:dyDescent="0.2">
      <c r="A35" s="18"/>
      <c r="B35" s="7" t="s">
        <v>55</v>
      </c>
      <c r="C35" s="582">
        <f>'РИК 83'!C37</f>
        <v>0</v>
      </c>
      <c r="D35" s="582"/>
      <c r="E35" s="582"/>
    </row>
    <row r="36" spans="1:5" ht="12" x14ac:dyDescent="0.2">
      <c r="A36" s="18"/>
      <c r="B36" s="7" t="s">
        <v>57</v>
      </c>
      <c r="C36" s="582">
        <f>'РИК 83'!C38</f>
        <v>1</v>
      </c>
      <c r="D36" s="582"/>
      <c r="E36" s="582">
        <v>8</v>
      </c>
    </row>
    <row r="37" spans="1:5" ht="12" x14ac:dyDescent="0.2">
      <c r="A37" s="18"/>
      <c r="B37" s="7" t="s">
        <v>59</v>
      </c>
      <c r="C37" s="582">
        <f>'РИК 83'!C39</f>
        <v>1</v>
      </c>
      <c r="D37" s="582"/>
      <c r="E37" s="582"/>
    </row>
    <row r="38" spans="1:5" ht="12" x14ac:dyDescent="0.2">
      <c r="A38" s="18"/>
      <c r="B38" s="7" t="s">
        <v>61</v>
      </c>
      <c r="C38" s="582">
        <f>'РИК 83'!C40</f>
        <v>1</v>
      </c>
      <c r="D38" s="582"/>
      <c r="E38" s="582"/>
    </row>
    <row r="39" spans="1:5" ht="12" x14ac:dyDescent="0.2">
      <c r="A39" s="18"/>
      <c r="B39" s="7" t="s">
        <v>63</v>
      </c>
      <c r="C39" s="582">
        <f>'РИК 83'!C41</f>
        <v>0</v>
      </c>
      <c r="D39" s="582"/>
      <c r="E39" s="582"/>
    </row>
    <row r="40" spans="1:5" ht="12" x14ac:dyDescent="0.2">
      <c r="A40" s="25"/>
      <c r="B40" s="26" t="s">
        <v>65</v>
      </c>
      <c r="C40" s="584">
        <f>'РИК 83'!C42</f>
        <v>3</v>
      </c>
      <c r="D40" s="584"/>
      <c r="E40" s="584">
        <v>19.5</v>
      </c>
    </row>
  </sheetData>
  <mergeCells count="2"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DA30"/>
  <sheetViews>
    <sheetView topLeftCell="BS1" workbookViewId="0">
      <selection activeCell="CL35" sqref="CL35"/>
    </sheetView>
  </sheetViews>
  <sheetFormatPr defaultRowHeight="12.75" x14ac:dyDescent="0.2"/>
  <cols>
    <col min="1" max="1" width="2.7109375" style="286" bestFit="1" customWidth="1"/>
    <col min="2" max="2" width="23.85546875" style="286" customWidth="1"/>
    <col min="3" max="3" width="14.7109375" style="286" customWidth="1"/>
    <col min="4" max="5" width="5.5703125" style="286" customWidth="1"/>
    <col min="6" max="8" width="4.7109375" style="286" customWidth="1"/>
    <col min="9" max="10" width="6.7109375" style="286" customWidth="1"/>
    <col min="11" max="13" width="4.7109375" style="286" customWidth="1"/>
    <col min="14" max="15" width="6.7109375" style="286" customWidth="1"/>
    <col min="16" max="18" width="4.7109375" style="286" customWidth="1"/>
    <col min="19" max="19" width="5.140625" style="286" bestFit="1" customWidth="1"/>
    <col min="20" max="20" width="6.7109375" style="286" customWidth="1"/>
    <col min="21" max="23" width="4.7109375" style="286" customWidth="1"/>
    <col min="24" max="25" width="6.7109375" style="286" customWidth="1"/>
    <col min="26" max="28" width="4.7109375" style="286" customWidth="1"/>
    <col min="29" max="30" width="6.7109375" style="286" customWidth="1"/>
    <col min="31" max="33" width="4.7109375" style="286" customWidth="1"/>
    <col min="34" max="35" width="6.7109375" style="286" customWidth="1"/>
    <col min="36" max="38" width="4.7109375" style="286" customWidth="1"/>
    <col min="39" max="40" width="6.7109375" style="286" customWidth="1"/>
    <col min="41" max="43" width="4.7109375" style="286" customWidth="1"/>
    <col min="44" max="45" width="6.7109375" style="286" customWidth="1"/>
    <col min="46" max="48" width="4.7109375" style="286" customWidth="1"/>
    <col min="49" max="50" width="6.7109375" style="286" customWidth="1"/>
    <col min="51" max="53" width="4.7109375" style="286" customWidth="1"/>
    <col min="54" max="55" width="6.7109375" style="286" customWidth="1"/>
    <col min="56" max="58" width="4.7109375" style="286" customWidth="1"/>
    <col min="59" max="60" width="6.7109375" style="286" customWidth="1"/>
    <col min="61" max="63" width="4.7109375" style="286" customWidth="1"/>
    <col min="64" max="65" width="6.7109375" style="286" customWidth="1"/>
    <col min="66" max="68" width="4.7109375" style="286" customWidth="1"/>
    <col min="69" max="70" width="6.7109375" style="286" customWidth="1"/>
    <col min="71" max="73" width="4.7109375" style="286" customWidth="1"/>
    <col min="74" max="75" width="6.7109375" style="286" customWidth="1"/>
    <col min="76" max="78" width="4.7109375" style="286" customWidth="1"/>
    <col min="79" max="80" width="6.7109375" style="286" customWidth="1"/>
    <col min="81" max="83" width="4.7109375" style="286" customWidth="1"/>
    <col min="84" max="85" width="6.7109375" style="286" customWidth="1"/>
    <col min="86" max="88" width="4.7109375" style="286" customWidth="1"/>
    <col min="89" max="90" width="6.7109375" style="286" customWidth="1"/>
    <col min="91" max="91" width="4.7109375" style="286" customWidth="1"/>
    <col min="92" max="92" width="5.42578125" style="286" customWidth="1"/>
    <col min="93" max="93" width="4.7109375" style="286" customWidth="1"/>
    <col min="94" max="95" width="6.7109375" style="286" customWidth="1"/>
    <col min="96" max="96" width="4.7109375" style="286" customWidth="1"/>
    <col min="97" max="97" width="5.42578125" style="286" customWidth="1"/>
    <col min="98" max="98" width="4.7109375" style="286" customWidth="1"/>
    <col min="99" max="100" width="6.7109375" style="286" customWidth="1"/>
    <col min="101" max="103" width="4.7109375" style="286" customWidth="1"/>
    <col min="104" max="105" width="6.7109375" style="286" customWidth="1"/>
    <col min="106" max="16384" width="9.140625" style="286"/>
  </cols>
  <sheetData>
    <row r="1" spans="1:105" s="238" customFormat="1" ht="14.25" x14ac:dyDescent="0.2">
      <c r="A1" s="238" t="s">
        <v>341</v>
      </c>
    </row>
    <row r="2" spans="1:105" s="238" customFormat="1" ht="14.25" x14ac:dyDescent="0.2">
      <c r="A2" s="239" t="s">
        <v>312</v>
      </c>
    </row>
    <row r="3" spans="1:105" s="245" customFormat="1" ht="11.25" x14ac:dyDescent="0.2"/>
    <row r="4" spans="1:105" s="246" customFormat="1" ht="21.75" customHeight="1" x14ac:dyDescent="0.2">
      <c r="A4" s="991"/>
      <c r="B4" s="994" t="s">
        <v>315</v>
      </c>
      <c r="C4" s="997" t="s">
        <v>394</v>
      </c>
      <c r="D4" s="1000" t="s">
        <v>316</v>
      </c>
      <c r="E4" s="1003" t="s">
        <v>189</v>
      </c>
      <c r="F4" s="989" t="s">
        <v>317</v>
      </c>
      <c r="G4" s="989"/>
      <c r="H4" s="989"/>
      <c r="I4" s="989"/>
      <c r="J4" s="990"/>
      <c r="K4" s="988" t="s">
        <v>318</v>
      </c>
      <c r="L4" s="989"/>
      <c r="M4" s="989"/>
      <c r="N4" s="989"/>
      <c r="O4" s="990"/>
      <c r="P4" s="988" t="s">
        <v>319</v>
      </c>
      <c r="Q4" s="989"/>
      <c r="R4" s="989"/>
      <c r="S4" s="989"/>
      <c r="T4" s="990"/>
      <c r="U4" s="988" t="s">
        <v>320</v>
      </c>
      <c r="V4" s="989"/>
      <c r="W4" s="989"/>
      <c r="X4" s="989"/>
      <c r="Y4" s="990"/>
      <c r="Z4" s="988" t="s">
        <v>321</v>
      </c>
      <c r="AA4" s="989"/>
      <c r="AB4" s="989"/>
      <c r="AC4" s="989"/>
      <c r="AD4" s="990"/>
      <c r="AE4" s="988" t="s">
        <v>322</v>
      </c>
      <c r="AF4" s="989"/>
      <c r="AG4" s="989"/>
      <c r="AH4" s="989"/>
      <c r="AI4" s="990"/>
      <c r="AJ4" s="988" t="s">
        <v>323</v>
      </c>
      <c r="AK4" s="989"/>
      <c r="AL4" s="989"/>
      <c r="AM4" s="989"/>
      <c r="AN4" s="990"/>
      <c r="AO4" s="988" t="s">
        <v>324</v>
      </c>
      <c r="AP4" s="989"/>
      <c r="AQ4" s="989"/>
      <c r="AR4" s="989"/>
      <c r="AS4" s="990"/>
      <c r="AT4" s="988" t="s">
        <v>325</v>
      </c>
      <c r="AU4" s="989"/>
      <c r="AV4" s="989"/>
      <c r="AW4" s="989"/>
      <c r="AX4" s="990"/>
      <c r="AY4" s="988" t="s">
        <v>326</v>
      </c>
      <c r="AZ4" s="989"/>
      <c r="BA4" s="989"/>
      <c r="BB4" s="989"/>
      <c r="BC4" s="990"/>
      <c r="BD4" s="988" t="s">
        <v>327</v>
      </c>
      <c r="BE4" s="989"/>
      <c r="BF4" s="989"/>
      <c r="BG4" s="989"/>
      <c r="BH4" s="990"/>
      <c r="BI4" s="988" t="s">
        <v>542</v>
      </c>
      <c r="BJ4" s="989"/>
      <c r="BK4" s="989"/>
      <c r="BL4" s="989"/>
      <c r="BM4" s="990"/>
      <c r="BN4" s="988" t="s">
        <v>329</v>
      </c>
      <c r="BO4" s="989"/>
      <c r="BP4" s="989"/>
      <c r="BQ4" s="989"/>
      <c r="BR4" s="990"/>
      <c r="BS4" s="988" t="s">
        <v>330</v>
      </c>
      <c r="BT4" s="989"/>
      <c r="BU4" s="989"/>
      <c r="BV4" s="989"/>
      <c r="BW4" s="990"/>
      <c r="BX4" s="988" t="s">
        <v>331</v>
      </c>
      <c r="BY4" s="989"/>
      <c r="BZ4" s="989"/>
      <c r="CA4" s="989"/>
      <c r="CB4" s="990"/>
      <c r="CC4" s="988" t="s">
        <v>332</v>
      </c>
      <c r="CD4" s="989"/>
      <c r="CE4" s="989"/>
      <c r="CF4" s="989"/>
      <c r="CG4" s="990"/>
      <c r="CH4" s="988" t="s">
        <v>333</v>
      </c>
      <c r="CI4" s="989"/>
      <c r="CJ4" s="989"/>
      <c r="CK4" s="989"/>
      <c r="CL4" s="990"/>
      <c r="CM4" s="988" t="s">
        <v>334</v>
      </c>
      <c r="CN4" s="989"/>
      <c r="CO4" s="989"/>
      <c r="CP4" s="989"/>
      <c r="CQ4" s="990"/>
      <c r="CR4" s="988" t="s">
        <v>342</v>
      </c>
      <c r="CS4" s="989"/>
      <c r="CT4" s="989"/>
      <c r="CU4" s="989"/>
      <c r="CV4" s="990"/>
      <c r="CW4" s="1011" t="s">
        <v>395</v>
      </c>
      <c r="CX4" s="1012"/>
      <c r="CY4" s="1012"/>
      <c r="CZ4" s="1012"/>
      <c r="DA4" s="1013"/>
    </row>
    <row r="5" spans="1:105" s="247" customFormat="1" ht="11.25" x14ac:dyDescent="0.2">
      <c r="A5" s="992"/>
      <c r="B5" s="995"/>
      <c r="C5" s="998"/>
      <c r="D5" s="1001"/>
      <c r="E5" s="1004"/>
      <c r="F5" s="1006" t="s">
        <v>335</v>
      </c>
      <c r="G5" s="1007"/>
      <c r="H5" s="1008" t="s">
        <v>336</v>
      </c>
      <c r="I5" s="1007" t="s">
        <v>335</v>
      </c>
      <c r="J5" s="1010"/>
      <c r="K5" s="1014" t="s">
        <v>335</v>
      </c>
      <c r="L5" s="1007"/>
      <c r="M5" s="1008" t="s">
        <v>336</v>
      </c>
      <c r="N5" s="1007" t="s">
        <v>335</v>
      </c>
      <c r="O5" s="1010"/>
      <c r="P5" s="1014" t="s">
        <v>335</v>
      </c>
      <c r="Q5" s="1007"/>
      <c r="R5" s="1008" t="s">
        <v>336</v>
      </c>
      <c r="S5" s="1007" t="s">
        <v>335</v>
      </c>
      <c r="T5" s="1010"/>
      <c r="U5" s="1014" t="s">
        <v>335</v>
      </c>
      <c r="V5" s="1007"/>
      <c r="W5" s="1008" t="s">
        <v>336</v>
      </c>
      <c r="X5" s="1007" t="s">
        <v>335</v>
      </c>
      <c r="Y5" s="1010"/>
      <c r="Z5" s="1014" t="s">
        <v>335</v>
      </c>
      <c r="AA5" s="1007"/>
      <c r="AB5" s="1008" t="s">
        <v>336</v>
      </c>
      <c r="AC5" s="1007" t="s">
        <v>335</v>
      </c>
      <c r="AD5" s="1010"/>
      <c r="AE5" s="1014" t="s">
        <v>335</v>
      </c>
      <c r="AF5" s="1007"/>
      <c r="AG5" s="1008" t="s">
        <v>336</v>
      </c>
      <c r="AH5" s="1007" t="s">
        <v>335</v>
      </c>
      <c r="AI5" s="1010"/>
      <c r="AJ5" s="1014" t="s">
        <v>335</v>
      </c>
      <c r="AK5" s="1007"/>
      <c r="AL5" s="1008" t="s">
        <v>336</v>
      </c>
      <c r="AM5" s="1007" t="s">
        <v>335</v>
      </c>
      <c r="AN5" s="1010"/>
      <c r="AO5" s="1014" t="s">
        <v>335</v>
      </c>
      <c r="AP5" s="1007"/>
      <c r="AQ5" s="1008" t="s">
        <v>336</v>
      </c>
      <c r="AR5" s="1007" t="s">
        <v>335</v>
      </c>
      <c r="AS5" s="1010"/>
      <c r="AT5" s="1014" t="s">
        <v>335</v>
      </c>
      <c r="AU5" s="1007"/>
      <c r="AV5" s="1008" t="s">
        <v>336</v>
      </c>
      <c r="AW5" s="1007" t="s">
        <v>335</v>
      </c>
      <c r="AX5" s="1010"/>
      <c r="AY5" s="1014" t="s">
        <v>335</v>
      </c>
      <c r="AZ5" s="1007"/>
      <c r="BA5" s="1008" t="s">
        <v>336</v>
      </c>
      <c r="BB5" s="1007" t="s">
        <v>335</v>
      </c>
      <c r="BC5" s="1010"/>
      <c r="BD5" s="1014" t="s">
        <v>335</v>
      </c>
      <c r="BE5" s="1007"/>
      <c r="BF5" s="1008" t="s">
        <v>336</v>
      </c>
      <c r="BG5" s="1007" t="s">
        <v>335</v>
      </c>
      <c r="BH5" s="1010"/>
      <c r="BI5" s="1014" t="s">
        <v>335</v>
      </c>
      <c r="BJ5" s="1007"/>
      <c r="BK5" s="1008" t="s">
        <v>336</v>
      </c>
      <c r="BL5" s="1007" t="s">
        <v>335</v>
      </c>
      <c r="BM5" s="1010"/>
      <c r="BN5" s="1014" t="s">
        <v>335</v>
      </c>
      <c r="BO5" s="1007"/>
      <c r="BP5" s="1008" t="s">
        <v>336</v>
      </c>
      <c r="BQ5" s="1007" t="s">
        <v>335</v>
      </c>
      <c r="BR5" s="1010"/>
      <c r="BS5" s="1014" t="s">
        <v>335</v>
      </c>
      <c r="BT5" s="1007"/>
      <c r="BU5" s="1008" t="s">
        <v>336</v>
      </c>
      <c r="BV5" s="1007" t="s">
        <v>335</v>
      </c>
      <c r="BW5" s="1010"/>
      <c r="BX5" s="1014" t="s">
        <v>335</v>
      </c>
      <c r="BY5" s="1007"/>
      <c r="BZ5" s="1008" t="s">
        <v>336</v>
      </c>
      <c r="CA5" s="1007" t="s">
        <v>335</v>
      </c>
      <c r="CB5" s="1010"/>
      <c r="CC5" s="1014" t="s">
        <v>335</v>
      </c>
      <c r="CD5" s="1007"/>
      <c r="CE5" s="1008" t="s">
        <v>336</v>
      </c>
      <c r="CF5" s="1007" t="s">
        <v>335</v>
      </c>
      <c r="CG5" s="1010"/>
      <c r="CH5" s="1014" t="s">
        <v>335</v>
      </c>
      <c r="CI5" s="1007"/>
      <c r="CJ5" s="1008" t="s">
        <v>336</v>
      </c>
      <c r="CK5" s="1007" t="s">
        <v>335</v>
      </c>
      <c r="CL5" s="1010"/>
      <c r="CM5" s="1014" t="s">
        <v>335</v>
      </c>
      <c r="CN5" s="1007"/>
      <c r="CO5" s="1008" t="s">
        <v>336</v>
      </c>
      <c r="CP5" s="1007" t="s">
        <v>335</v>
      </c>
      <c r="CQ5" s="1010"/>
      <c r="CR5" s="1014" t="s">
        <v>335</v>
      </c>
      <c r="CS5" s="1007"/>
      <c r="CT5" s="1008" t="s">
        <v>336</v>
      </c>
      <c r="CU5" s="1007" t="s">
        <v>335</v>
      </c>
      <c r="CV5" s="1010"/>
      <c r="CW5" s="1014" t="s">
        <v>335</v>
      </c>
      <c r="CX5" s="1007"/>
      <c r="CY5" s="1001" t="s">
        <v>336</v>
      </c>
      <c r="CZ5" s="1015" t="s">
        <v>335</v>
      </c>
      <c r="DA5" s="1016"/>
    </row>
    <row r="6" spans="1:105" s="246" customFormat="1" ht="87" x14ac:dyDescent="0.2">
      <c r="A6" s="993"/>
      <c r="B6" s="996"/>
      <c r="C6" s="999"/>
      <c r="D6" s="1002"/>
      <c r="E6" s="1005"/>
      <c r="F6" s="248" t="s">
        <v>337</v>
      </c>
      <c r="G6" s="249" t="s">
        <v>338</v>
      </c>
      <c r="H6" s="1009"/>
      <c r="I6" s="249" t="s">
        <v>339</v>
      </c>
      <c r="J6" s="250" t="s">
        <v>340</v>
      </c>
      <c r="K6" s="251" t="s">
        <v>337</v>
      </c>
      <c r="L6" s="249" t="s">
        <v>338</v>
      </c>
      <c r="M6" s="1009"/>
      <c r="N6" s="249" t="s">
        <v>339</v>
      </c>
      <c r="O6" s="250" t="s">
        <v>340</v>
      </c>
      <c r="P6" s="251" t="s">
        <v>337</v>
      </c>
      <c r="Q6" s="249" t="s">
        <v>338</v>
      </c>
      <c r="R6" s="1009"/>
      <c r="S6" s="249" t="s">
        <v>339</v>
      </c>
      <c r="T6" s="250" t="s">
        <v>340</v>
      </c>
      <c r="U6" s="251" t="s">
        <v>337</v>
      </c>
      <c r="V6" s="249" t="s">
        <v>338</v>
      </c>
      <c r="W6" s="1009"/>
      <c r="X6" s="249" t="s">
        <v>339</v>
      </c>
      <c r="Y6" s="250" t="s">
        <v>340</v>
      </c>
      <c r="Z6" s="251" t="s">
        <v>337</v>
      </c>
      <c r="AA6" s="249" t="s">
        <v>338</v>
      </c>
      <c r="AB6" s="1009"/>
      <c r="AC6" s="249" t="s">
        <v>339</v>
      </c>
      <c r="AD6" s="250" t="s">
        <v>340</v>
      </c>
      <c r="AE6" s="251" t="s">
        <v>337</v>
      </c>
      <c r="AF6" s="249" t="s">
        <v>338</v>
      </c>
      <c r="AG6" s="1009"/>
      <c r="AH6" s="249" t="s">
        <v>339</v>
      </c>
      <c r="AI6" s="250" t="s">
        <v>340</v>
      </c>
      <c r="AJ6" s="251" t="s">
        <v>337</v>
      </c>
      <c r="AK6" s="249" t="s">
        <v>338</v>
      </c>
      <c r="AL6" s="1009"/>
      <c r="AM6" s="249" t="s">
        <v>339</v>
      </c>
      <c r="AN6" s="250" t="s">
        <v>340</v>
      </c>
      <c r="AO6" s="251" t="s">
        <v>337</v>
      </c>
      <c r="AP6" s="249" t="s">
        <v>338</v>
      </c>
      <c r="AQ6" s="1009"/>
      <c r="AR6" s="249" t="s">
        <v>339</v>
      </c>
      <c r="AS6" s="250" t="s">
        <v>340</v>
      </c>
      <c r="AT6" s="251" t="s">
        <v>337</v>
      </c>
      <c r="AU6" s="249" t="s">
        <v>338</v>
      </c>
      <c r="AV6" s="1009"/>
      <c r="AW6" s="249" t="s">
        <v>339</v>
      </c>
      <c r="AX6" s="250" t="s">
        <v>340</v>
      </c>
      <c r="AY6" s="251" t="s">
        <v>337</v>
      </c>
      <c r="AZ6" s="249" t="s">
        <v>338</v>
      </c>
      <c r="BA6" s="1009"/>
      <c r="BB6" s="249" t="s">
        <v>339</v>
      </c>
      <c r="BC6" s="250" t="s">
        <v>340</v>
      </c>
      <c r="BD6" s="251" t="s">
        <v>337</v>
      </c>
      <c r="BE6" s="249" t="s">
        <v>338</v>
      </c>
      <c r="BF6" s="1009"/>
      <c r="BG6" s="249" t="s">
        <v>339</v>
      </c>
      <c r="BH6" s="250" t="s">
        <v>340</v>
      </c>
      <c r="BI6" s="251" t="s">
        <v>337</v>
      </c>
      <c r="BJ6" s="249" t="s">
        <v>338</v>
      </c>
      <c r="BK6" s="1009"/>
      <c r="BL6" s="249" t="s">
        <v>339</v>
      </c>
      <c r="BM6" s="250" t="s">
        <v>340</v>
      </c>
      <c r="BN6" s="251" t="s">
        <v>337</v>
      </c>
      <c r="BO6" s="249" t="s">
        <v>338</v>
      </c>
      <c r="BP6" s="1009"/>
      <c r="BQ6" s="249" t="s">
        <v>339</v>
      </c>
      <c r="BR6" s="250" t="s">
        <v>340</v>
      </c>
      <c r="BS6" s="251" t="s">
        <v>337</v>
      </c>
      <c r="BT6" s="249" t="s">
        <v>338</v>
      </c>
      <c r="BU6" s="1009"/>
      <c r="BV6" s="249" t="s">
        <v>339</v>
      </c>
      <c r="BW6" s="250" t="s">
        <v>340</v>
      </c>
      <c r="BX6" s="251" t="s">
        <v>337</v>
      </c>
      <c r="BY6" s="249" t="s">
        <v>338</v>
      </c>
      <c r="BZ6" s="1009"/>
      <c r="CA6" s="249" t="s">
        <v>339</v>
      </c>
      <c r="CB6" s="250" t="s">
        <v>340</v>
      </c>
      <c r="CC6" s="251" t="s">
        <v>337</v>
      </c>
      <c r="CD6" s="249" t="s">
        <v>338</v>
      </c>
      <c r="CE6" s="1009"/>
      <c r="CF6" s="249" t="s">
        <v>339</v>
      </c>
      <c r="CG6" s="250" t="s">
        <v>340</v>
      </c>
      <c r="CH6" s="251" t="s">
        <v>337</v>
      </c>
      <c r="CI6" s="249" t="s">
        <v>338</v>
      </c>
      <c r="CJ6" s="1009"/>
      <c r="CK6" s="249" t="s">
        <v>339</v>
      </c>
      <c r="CL6" s="250" t="s">
        <v>340</v>
      </c>
      <c r="CM6" s="251" t="s">
        <v>337</v>
      </c>
      <c r="CN6" s="249" t="s">
        <v>338</v>
      </c>
      <c r="CO6" s="1009"/>
      <c r="CP6" s="249" t="s">
        <v>339</v>
      </c>
      <c r="CQ6" s="250" t="s">
        <v>340</v>
      </c>
      <c r="CR6" s="251" t="s">
        <v>337</v>
      </c>
      <c r="CS6" s="249" t="s">
        <v>338</v>
      </c>
      <c r="CT6" s="1009"/>
      <c r="CU6" s="249" t="s">
        <v>339</v>
      </c>
      <c r="CV6" s="250" t="s">
        <v>340</v>
      </c>
      <c r="CW6" s="251" t="s">
        <v>337</v>
      </c>
      <c r="CX6" s="249" t="s">
        <v>338</v>
      </c>
      <c r="CY6" s="1002"/>
      <c r="CZ6" s="249" t="s">
        <v>339</v>
      </c>
      <c r="DA6" s="250" t="s">
        <v>340</v>
      </c>
    </row>
    <row r="7" spans="1:105" s="247" customFormat="1" ht="11.25" x14ac:dyDescent="0.2">
      <c r="A7" s="252">
        <v>1</v>
      </c>
      <c r="B7" s="253" t="s">
        <v>538</v>
      </c>
      <c r="C7" s="254" t="s">
        <v>539</v>
      </c>
      <c r="D7" s="255">
        <f>'РИК 83'!C15</f>
        <v>51</v>
      </c>
      <c r="E7" s="256">
        <f>D7-CY7</f>
        <v>0</v>
      </c>
      <c r="F7" s="689">
        <v>18.62</v>
      </c>
      <c r="G7" s="258">
        <v>27.34</v>
      </c>
      <c r="H7" s="259">
        <f>'РИК 83'!C16</f>
        <v>16</v>
      </c>
      <c r="I7" s="260">
        <f>F7*H7</f>
        <v>297.92</v>
      </c>
      <c r="J7" s="261">
        <f t="shared" ref="J7:J26" si="0">G7*H7</f>
        <v>437.44</v>
      </c>
      <c r="K7" s="257">
        <v>24.8</v>
      </c>
      <c r="L7" s="258">
        <v>26.8</v>
      </c>
      <c r="M7" s="259">
        <f>'РИК 83'!C17</f>
        <v>5</v>
      </c>
      <c r="N7" s="260">
        <f t="shared" ref="N7:N26" si="1">K7*M7</f>
        <v>124</v>
      </c>
      <c r="O7" s="261">
        <f t="shared" ref="O7:O26" si="2">L7*M7</f>
        <v>134</v>
      </c>
      <c r="P7" s="257">
        <v>18</v>
      </c>
      <c r="Q7" s="258">
        <v>21</v>
      </c>
      <c r="R7" s="259">
        <f>'РИК 83'!C19</f>
        <v>3</v>
      </c>
      <c r="S7" s="260">
        <f t="shared" ref="S7:S26" si="3">P7*R7</f>
        <v>54</v>
      </c>
      <c r="T7" s="261">
        <f t="shared" ref="T7:T26" si="4">Q7*R7</f>
        <v>63</v>
      </c>
      <c r="U7" s="257">
        <v>24.25</v>
      </c>
      <c r="V7" s="258">
        <v>26.75</v>
      </c>
      <c r="W7" s="259">
        <f>'РИК 83'!C20</f>
        <v>4</v>
      </c>
      <c r="X7" s="260">
        <f t="shared" ref="X7:X26" si="5">U7*W7</f>
        <v>97</v>
      </c>
      <c r="Y7" s="261">
        <f t="shared" ref="Y7:Y26" si="6">V7*W7</f>
        <v>107</v>
      </c>
      <c r="Z7" s="257">
        <v>21</v>
      </c>
      <c r="AA7" s="258">
        <v>26</v>
      </c>
      <c r="AB7" s="259">
        <f>'РИК 83'!C21</f>
        <v>2</v>
      </c>
      <c r="AC7" s="260">
        <f t="shared" ref="AC7:AC26" si="7">Z7*AB7</f>
        <v>42</v>
      </c>
      <c r="AD7" s="261">
        <f t="shared" ref="AD7:AD26" si="8">AA7*AB7</f>
        <v>52</v>
      </c>
      <c r="AE7" s="257">
        <v>30</v>
      </c>
      <c r="AF7" s="258">
        <v>30</v>
      </c>
      <c r="AG7" s="259">
        <f>'РИК 83'!C22</f>
        <v>1</v>
      </c>
      <c r="AH7" s="260">
        <f t="shared" ref="AH7:AH26" si="9">AE7*AG7</f>
        <v>30</v>
      </c>
      <c r="AI7" s="261">
        <f t="shared" ref="AI7:AI26" si="10">AF7*AG7</f>
        <v>30</v>
      </c>
      <c r="AJ7" s="257">
        <v>15</v>
      </c>
      <c r="AK7" s="258">
        <v>23</v>
      </c>
      <c r="AL7" s="259">
        <f>'РИК 83'!C23</f>
        <v>1</v>
      </c>
      <c r="AM7" s="260">
        <f t="shared" ref="AM7:AM26" si="11">AJ7*AL7</f>
        <v>15</v>
      </c>
      <c r="AN7" s="261">
        <f t="shared" ref="AN7:AN26" si="12">AK7*AL7</f>
        <v>23</v>
      </c>
      <c r="AO7" s="257">
        <v>16</v>
      </c>
      <c r="AP7" s="258">
        <v>26.5</v>
      </c>
      <c r="AQ7" s="259">
        <f>'РИК 83'!C24</f>
        <v>1</v>
      </c>
      <c r="AR7" s="260">
        <f t="shared" ref="AR7:AR26" si="13">AO7*AQ7</f>
        <v>16</v>
      </c>
      <c r="AS7" s="261">
        <f t="shared" ref="AS7:AS26" si="14">AP7*AQ7</f>
        <v>26.5</v>
      </c>
      <c r="AT7" s="257">
        <v>22</v>
      </c>
      <c r="AU7" s="258">
        <v>26</v>
      </c>
      <c r="AV7" s="259">
        <f>'РИК 83'!C25</f>
        <v>1</v>
      </c>
      <c r="AW7" s="260">
        <f t="shared" ref="AW7:AW26" si="15">AT7*AV7</f>
        <v>22</v>
      </c>
      <c r="AX7" s="261">
        <f t="shared" ref="AX7:AX26" si="16">AU7*AV7</f>
        <v>26</v>
      </c>
      <c r="AY7" s="257">
        <v>21.5</v>
      </c>
      <c r="AZ7" s="258">
        <v>22.33</v>
      </c>
      <c r="BA7" s="259">
        <f>'РИК 83'!C26</f>
        <v>6</v>
      </c>
      <c r="BB7" s="260">
        <f t="shared" ref="BB7:BB26" si="17">AY7*BA7</f>
        <v>129</v>
      </c>
      <c r="BC7" s="261">
        <f t="shared" ref="BC7:BC26" si="18">AZ7*BA7</f>
        <v>133.97999999999999</v>
      </c>
      <c r="BD7" s="257">
        <v>26</v>
      </c>
      <c r="BE7" s="258">
        <v>29</v>
      </c>
      <c r="BF7" s="259">
        <f>'РИК 83'!C27</f>
        <v>1</v>
      </c>
      <c r="BG7" s="260">
        <f t="shared" ref="BG7:BG26" si="19">BD7*BF7</f>
        <v>26</v>
      </c>
      <c r="BH7" s="261">
        <f t="shared" ref="BH7:BH26" si="20">BE7*BF7</f>
        <v>29</v>
      </c>
      <c r="BI7" s="257"/>
      <c r="BJ7" s="258"/>
      <c r="BK7" s="259"/>
      <c r="BL7" s="260"/>
      <c r="BM7" s="261"/>
      <c r="BN7" s="257">
        <v>0</v>
      </c>
      <c r="BO7" s="258">
        <v>0</v>
      </c>
      <c r="BP7" s="259">
        <f>'РИК 83'!C29</f>
        <v>0</v>
      </c>
      <c r="BQ7" s="260">
        <f t="shared" ref="BQ7:BQ26" si="21">BN7*BP7</f>
        <v>0</v>
      </c>
      <c r="BR7" s="261">
        <f t="shared" ref="BR7:BR26" si="22">BO7*BP7</f>
        <v>0</v>
      </c>
      <c r="BS7" s="257">
        <v>20</v>
      </c>
      <c r="BT7" s="258">
        <v>27</v>
      </c>
      <c r="BU7" s="259">
        <f>'РИК 83'!C30</f>
        <v>1</v>
      </c>
      <c r="BV7" s="260">
        <f t="shared" ref="BV7:BV26" si="23">BS7*BU7</f>
        <v>20</v>
      </c>
      <c r="BW7" s="261">
        <f t="shared" ref="BW7:BW26" si="24">BT7*BU7</f>
        <v>27</v>
      </c>
      <c r="BX7" s="257">
        <v>19</v>
      </c>
      <c r="BY7" s="258">
        <v>26</v>
      </c>
      <c r="BZ7" s="259">
        <f>'РИК 83'!C31</f>
        <v>1</v>
      </c>
      <c r="CA7" s="260">
        <f t="shared" ref="CA7:CA26" si="25">BX7*BZ7</f>
        <v>19</v>
      </c>
      <c r="CB7" s="261">
        <f t="shared" ref="CB7:CB26" si="26">BY7*BZ7</f>
        <v>26</v>
      </c>
      <c r="CC7" s="257">
        <v>13</v>
      </c>
      <c r="CD7" s="258">
        <v>17</v>
      </c>
      <c r="CE7" s="259">
        <f>'РИК 83'!C32</f>
        <v>1</v>
      </c>
      <c r="CF7" s="260">
        <f t="shared" ref="CF7:CF26" si="27">CC7*CE7</f>
        <v>13</v>
      </c>
      <c r="CG7" s="261">
        <f t="shared" ref="CG7:CG26" si="28">CD7*CE7</f>
        <v>17</v>
      </c>
      <c r="CH7" s="257">
        <v>33.659999999999997</v>
      </c>
      <c r="CI7" s="258">
        <v>33.659999999999997</v>
      </c>
      <c r="CJ7" s="259">
        <f>'РИК 83'!C33</f>
        <v>3</v>
      </c>
      <c r="CK7" s="260">
        <f t="shared" ref="CK7:CK26" si="29">CH7*CJ7</f>
        <v>100.97999999999999</v>
      </c>
      <c r="CL7" s="261">
        <f t="shared" ref="CL7:CL26" si="30">CI7*CJ7</f>
        <v>100.97999999999999</v>
      </c>
      <c r="CM7" s="257">
        <v>16</v>
      </c>
      <c r="CN7" s="258">
        <v>26</v>
      </c>
      <c r="CO7" s="259">
        <f>'РИК 83'!C34</f>
        <v>3</v>
      </c>
      <c r="CP7" s="260">
        <f t="shared" ref="CP7:CP26" si="31">CM7*CO7</f>
        <v>48</v>
      </c>
      <c r="CQ7" s="261">
        <f t="shared" ref="CQ7:CQ26" si="32">CN7*CO7</f>
        <v>78</v>
      </c>
      <c r="CR7" s="257">
        <v>7</v>
      </c>
      <c r="CS7" s="258">
        <v>25</v>
      </c>
      <c r="CT7" s="259">
        <f>'РИК 83'!C35</f>
        <v>1</v>
      </c>
      <c r="CU7" s="260">
        <f t="shared" ref="CU7:CU26" si="33">CR7*CT7</f>
        <v>7</v>
      </c>
      <c r="CV7" s="261">
        <f t="shared" ref="CV7:CV26" si="34">CS7*CT7</f>
        <v>25</v>
      </c>
      <c r="CW7" s="262">
        <f t="shared" ref="CW7:CW26" si="35">CZ7/CY7</f>
        <v>20.801960784313728</v>
      </c>
      <c r="CX7" s="263">
        <f>DA7/CY7</f>
        <v>26.194117647058825</v>
      </c>
      <c r="CY7" s="382">
        <f>H7+M7+R7+W7+AB7+AG7+AL7+AQ7+AV7+BA7+BU7+BZ7+CE7+CJ7+CO7+BF7+BK7+BP7+CT7</f>
        <v>51</v>
      </c>
      <c r="CZ7" s="380">
        <f>I7+N7+S7+X7+AC7+AH7+AM7+AR7+AW7+BB7+BV7+CA7+CF7+CK7+CP7+BG7+BL7+BQ7+CU7</f>
        <v>1060.9000000000001</v>
      </c>
      <c r="DA7" s="381">
        <f>J7+O7+T7+Y7+AD7+AI7+AN7+AS7+AX7+BC7+BW7+CB7+CG7+CL7+CQ7+BH7+BM7+BR7+CV7</f>
        <v>1335.9</v>
      </c>
    </row>
    <row r="8" spans="1:105" s="247" customFormat="1" ht="11.25" x14ac:dyDescent="0.2">
      <c r="A8" s="267">
        <v>2</v>
      </c>
      <c r="B8" s="268"/>
      <c r="C8" s="269"/>
      <c r="D8" s="270"/>
      <c r="E8" s="256">
        <f t="shared" ref="E8:E27" si="36">D8-CY8</f>
        <v>0</v>
      </c>
      <c r="F8" s="271"/>
      <c r="G8" s="272"/>
      <c r="H8" s="273"/>
      <c r="I8" s="274">
        <f t="shared" ref="I8:I26" si="37">F8*H8</f>
        <v>0</v>
      </c>
      <c r="J8" s="275">
        <f t="shared" si="0"/>
        <v>0</v>
      </c>
      <c r="K8" s="271"/>
      <c r="L8" s="272"/>
      <c r="M8" s="273"/>
      <c r="N8" s="274">
        <f t="shared" si="1"/>
        <v>0</v>
      </c>
      <c r="O8" s="275">
        <f t="shared" si="2"/>
        <v>0</v>
      </c>
      <c r="P8" s="271"/>
      <c r="Q8" s="272"/>
      <c r="R8" s="273"/>
      <c r="S8" s="274">
        <f t="shared" si="3"/>
        <v>0</v>
      </c>
      <c r="T8" s="275">
        <f t="shared" si="4"/>
        <v>0</v>
      </c>
      <c r="U8" s="271"/>
      <c r="V8" s="272"/>
      <c r="W8" s="273"/>
      <c r="X8" s="274">
        <f t="shared" si="5"/>
        <v>0</v>
      </c>
      <c r="Y8" s="275">
        <f t="shared" si="6"/>
        <v>0</v>
      </c>
      <c r="Z8" s="271"/>
      <c r="AA8" s="272"/>
      <c r="AB8" s="273"/>
      <c r="AC8" s="274">
        <f t="shared" si="7"/>
        <v>0</v>
      </c>
      <c r="AD8" s="275">
        <f t="shared" si="8"/>
        <v>0</v>
      </c>
      <c r="AE8" s="271"/>
      <c r="AF8" s="272"/>
      <c r="AG8" s="273"/>
      <c r="AH8" s="274">
        <f t="shared" si="9"/>
        <v>0</v>
      </c>
      <c r="AI8" s="275">
        <f t="shared" si="10"/>
        <v>0</v>
      </c>
      <c r="AJ8" s="271"/>
      <c r="AK8" s="272"/>
      <c r="AL8" s="273"/>
      <c r="AM8" s="274">
        <f t="shared" si="11"/>
        <v>0</v>
      </c>
      <c r="AN8" s="275">
        <f t="shared" si="12"/>
        <v>0</v>
      </c>
      <c r="AO8" s="271"/>
      <c r="AP8" s="272"/>
      <c r="AQ8" s="273"/>
      <c r="AR8" s="274">
        <f t="shared" si="13"/>
        <v>0</v>
      </c>
      <c r="AS8" s="275">
        <f t="shared" si="14"/>
        <v>0</v>
      </c>
      <c r="AT8" s="271"/>
      <c r="AU8" s="272"/>
      <c r="AV8" s="273"/>
      <c r="AW8" s="274">
        <f t="shared" si="15"/>
        <v>0</v>
      </c>
      <c r="AX8" s="275">
        <f t="shared" si="16"/>
        <v>0</v>
      </c>
      <c r="AY8" s="271"/>
      <c r="AZ8" s="272"/>
      <c r="BA8" s="273"/>
      <c r="BB8" s="274">
        <f t="shared" si="17"/>
        <v>0</v>
      </c>
      <c r="BC8" s="275">
        <f t="shared" si="18"/>
        <v>0</v>
      </c>
      <c r="BD8" s="271"/>
      <c r="BE8" s="272"/>
      <c r="BF8" s="273"/>
      <c r="BG8" s="274">
        <f t="shared" si="19"/>
        <v>0</v>
      </c>
      <c r="BH8" s="275">
        <f t="shared" si="20"/>
        <v>0</v>
      </c>
      <c r="BI8" s="271"/>
      <c r="BJ8" s="272"/>
      <c r="BK8" s="273"/>
      <c r="BL8" s="274">
        <f t="shared" ref="BL8:BL26" si="38">BI8*BK8</f>
        <v>0</v>
      </c>
      <c r="BM8" s="275">
        <f t="shared" ref="BM8:BM26" si="39">BJ8*BK8</f>
        <v>0</v>
      </c>
      <c r="BN8" s="271"/>
      <c r="BO8" s="272"/>
      <c r="BP8" s="273"/>
      <c r="BQ8" s="274">
        <f t="shared" si="21"/>
        <v>0</v>
      </c>
      <c r="BR8" s="275">
        <f t="shared" si="22"/>
        <v>0</v>
      </c>
      <c r="BS8" s="271"/>
      <c r="BT8" s="272"/>
      <c r="BU8" s="273"/>
      <c r="BV8" s="274">
        <f t="shared" si="23"/>
        <v>0</v>
      </c>
      <c r="BW8" s="275">
        <f t="shared" si="24"/>
        <v>0</v>
      </c>
      <c r="BX8" s="271"/>
      <c r="BY8" s="272"/>
      <c r="BZ8" s="273"/>
      <c r="CA8" s="274">
        <f t="shared" si="25"/>
        <v>0</v>
      </c>
      <c r="CB8" s="275">
        <f t="shared" si="26"/>
        <v>0</v>
      </c>
      <c r="CC8" s="271"/>
      <c r="CD8" s="272"/>
      <c r="CE8" s="273"/>
      <c r="CF8" s="274">
        <f t="shared" si="27"/>
        <v>0</v>
      </c>
      <c r="CG8" s="275">
        <f t="shared" si="28"/>
        <v>0</v>
      </c>
      <c r="CH8" s="271"/>
      <c r="CI8" s="272"/>
      <c r="CJ8" s="273"/>
      <c r="CK8" s="274">
        <f t="shared" si="29"/>
        <v>0</v>
      </c>
      <c r="CL8" s="275">
        <f t="shared" si="30"/>
        <v>0</v>
      </c>
      <c r="CM8" s="271"/>
      <c r="CN8" s="272"/>
      <c r="CO8" s="273"/>
      <c r="CP8" s="274">
        <f t="shared" si="31"/>
        <v>0</v>
      </c>
      <c r="CQ8" s="275">
        <f t="shared" si="32"/>
        <v>0</v>
      </c>
      <c r="CR8" s="271"/>
      <c r="CS8" s="272"/>
      <c r="CT8" s="273"/>
      <c r="CU8" s="274">
        <f t="shared" si="33"/>
        <v>0</v>
      </c>
      <c r="CV8" s="275">
        <f t="shared" si="34"/>
        <v>0</v>
      </c>
      <c r="CW8" s="276" t="e">
        <f t="shared" si="35"/>
        <v>#DIV/0!</v>
      </c>
      <c r="CX8" s="277" t="e">
        <f t="shared" ref="CX8:CX26" si="40">DA8/CY8</f>
        <v>#DIV/0!</v>
      </c>
      <c r="CY8" s="382">
        <f t="shared" ref="CY8:CY26" si="41">H8+M8+R8+W8+AB8+AG8+AL8+AQ8+AV8+BA8+BU8+BZ8+CE8+CJ8+CO8+BF8+BK8+BP8+CT8</f>
        <v>0</v>
      </c>
      <c r="CZ8" s="380">
        <f t="shared" ref="CZ8:CZ26" si="42">I8+N8+S8+X8+AC8+AH8+AM8+AR8+AW8+BB8+BV8+CA8+CF8+CK8+CP8+BG8+BL8+BQ8+CU8</f>
        <v>0</v>
      </c>
      <c r="DA8" s="381">
        <f t="shared" ref="DA8:DA26" si="43">J8+O8+T8+Y8+AD8+AI8+AN8+AS8+AX8+BC8+BW8+CB8+CG8+CL8+CQ8+BH8+BM8+BR8+CV8</f>
        <v>0</v>
      </c>
    </row>
    <row r="9" spans="1:105" s="247" customFormat="1" ht="11.25" x14ac:dyDescent="0.2">
      <c r="A9" s="267">
        <v>3</v>
      </c>
      <c r="B9" s="268"/>
      <c r="C9" s="269"/>
      <c r="D9" s="270"/>
      <c r="E9" s="256">
        <f t="shared" si="36"/>
        <v>0</v>
      </c>
      <c r="F9" s="271"/>
      <c r="G9" s="272"/>
      <c r="H9" s="273"/>
      <c r="I9" s="274">
        <f t="shared" si="37"/>
        <v>0</v>
      </c>
      <c r="J9" s="275">
        <f t="shared" si="0"/>
        <v>0</v>
      </c>
      <c r="K9" s="271"/>
      <c r="L9" s="272"/>
      <c r="M9" s="273"/>
      <c r="N9" s="274">
        <f t="shared" si="1"/>
        <v>0</v>
      </c>
      <c r="O9" s="275">
        <f t="shared" si="2"/>
        <v>0</v>
      </c>
      <c r="P9" s="271"/>
      <c r="Q9" s="272"/>
      <c r="R9" s="273"/>
      <c r="S9" s="274">
        <f t="shared" si="3"/>
        <v>0</v>
      </c>
      <c r="T9" s="275">
        <f t="shared" si="4"/>
        <v>0</v>
      </c>
      <c r="U9" s="271"/>
      <c r="V9" s="272"/>
      <c r="W9" s="273"/>
      <c r="X9" s="274">
        <f t="shared" si="5"/>
        <v>0</v>
      </c>
      <c r="Y9" s="275">
        <f t="shared" si="6"/>
        <v>0</v>
      </c>
      <c r="Z9" s="271"/>
      <c r="AA9" s="272"/>
      <c r="AB9" s="273"/>
      <c r="AC9" s="274">
        <f t="shared" si="7"/>
        <v>0</v>
      </c>
      <c r="AD9" s="275">
        <f t="shared" si="8"/>
        <v>0</v>
      </c>
      <c r="AE9" s="271"/>
      <c r="AF9" s="272"/>
      <c r="AG9" s="273"/>
      <c r="AH9" s="274">
        <f t="shared" si="9"/>
        <v>0</v>
      </c>
      <c r="AI9" s="275">
        <f t="shared" si="10"/>
        <v>0</v>
      </c>
      <c r="AJ9" s="271"/>
      <c r="AK9" s="272"/>
      <c r="AL9" s="273"/>
      <c r="AM9" s="274">
        <f t="shared" si="11"/>
        <v>0</v>
      </c>
      <c r="AN9" s="275">
        <f t="shared" si="12"/>
        <v>0</v>
      </c>
      <c r="AO9" s="271"/>
      <c r="AP9" s="272"/>
      <c r="AQ9" s="273"/>
      <c r="AR9" s="274">
        <f t="shared" si="13"/>
        <v>0</v>
      </c>
      <c r="AS9" s="275">
        <f t="shared" si="14"/>
        <v>0</v>
      </c>
      <c r="AT9" s="271"/>
      <c r="AU9" s="272"/>
      <c r="AV9" s="273"/>
      <c r="AW9" s="274">
        <f t="shared" si="15"/>
        <v>0</v>
      </c>
      <c r="AX9" s="275">
        <f t="shared" si="16"/>
        <v>0</v>
      </c>
      <c r="AY9" s="271"/>
      <c r="AZ9" s="272"/>
      <c r="BA9" s="273"/>
      <c r="BB9" s="274">
        <f t="shared" si="17"/>
        <v>0</v>
      </c>
      <c r="BC9" s="275">
        <f t="shared" si="18"/>
        <v>0</v>
      </c>
      <c r="BD9" s="271"/>
      <c r="BE9" s="272"/>
      <c r="BF9" s="273"/>
      <c r="BG9" s="274">
        <f t="shared" si="19"/>
        <v>0</v>
      </c>
      <c r="BH9" s="275">
        <f t="shared" si="20"/>
        <v>0</v>
      </c>
      <c r="BI9" s="271"/>
      <c r="BJ9" s="272"/>
      <c r="BK9" s="273"/>
      <c r="BL9" s="274">
        <f t="shared" si="38"/>
        <v>0</v>
      </c>
      <c r="BM9" s="275">
        <f t="shared" si="39"/>
        <v>0</v>
      </c>
      <c r="BN9" s="271"/>
      <c r="BO9" s="272"/>
      <c r="BP9" s="273"/>
      <c r="BQ9" s="274">
        <f t="shared" si="21"/>
        <v>0</v>
      </c>
      <c r="BR9" s="275">
        <f t="shared" si="22"/>
        <v>0</v>
      </c>
      <c r="BS9" s="271"/>
      <c r="BT9" s="272"/>
      <c r="BU9" s="273"/>
      <c r="BV9" s="274">
        <f t="shared" si="23"/>
        <v>0</v>
      </c>
      <c r="BW9" s="275">
        <f t="shared" si="24"/>
        <v>0</v>
      </c>
      <c r="BX9" s="271"/>
      <c r="BY9" s="272"/>
      <c r="BZ9" s="273"/>
      <c r="CA9" s="274">
        <f t="shared" si="25"/>
        <v>0</v>
      </c>
      <c r="CB9" s="275">
        <f t="shared" si="26"/>
        <v>0</v>
      </c>
      <c r="CC9" s="271"/>
      <c r="CD9" s="272"/>
      <c r="CE9" s="273"/>
      <c r="CF9" s="274">
        <f t="shared" si="27"/>
        <v>0</v>
      </c>
      <c r="CG9" s="275">
        <f t="shared" si="28"/>
        <v>0</v>
      </c>
      <c r="CH9" s="271"/>
      <c r="CI9" s="272"/>
      <c r="CJ9" s="273"/>
      <c r="CK9" s="274">
        <f t="shared" si="29"/>
        <v>0</v>
      </c>
      <c r="CL9" s="275">
        <f t="shared" si="30"/>
        <v>0</v>
      </c>
      <c r="CM9" s="271"/>
      <c r="CN9" s="272"/>
      <c r="CO9" s="273"/>
      <c r="CP9" s="274">
        <f t="shared" si="31"/>
        <v>0</v>
      </c>
      <c r="CQ9" s="275">
        <f t="shared" si="32"/>
        <v>0</v>
      </c>
      <c r="CR9" s="271"/>
      <c r="CS9" s="272"/>
      <c r="CT9" s="273"/>
      <c r="CU9" s="274">
        <f t="shared" si="33"/>
        <v>0</v>
      </c>
      <c r="CV9" s="275">
        <f t="shared" si="34"/>
        <v>0</v>
      </c>
      <c r="CW9" s="276" t="e">
        <f t="shared" si="35"/>
        <v>#DIV/0!</v>
      </c>
      <c r="CX9" s="277" t="e">
        <f t="shared" si="40"/>
        <v>#DIV/0!</v>
      </c>
      <c r="CY9" s="382">
        <f t="shared" si="41"/>
        <v>0</v>
      </c>
      <c r="CZ9" s="380">
        <f t="shared" si="42"/>
        <v>0</v>
      </c>
      <c r="DA9" s="381">
        <f t="shared" si="43"/>
        <v>0</v>
      </c>
    </row>
    <row r="10" spans="1:105" s="247" customFormat="1" ht="11.25" x14ac:dyDescent="0.2">
      <c r="A10" s="267">
        <v>4</v>
      </c>
      <c r="B10" s="268"/>
      <c r="C10" s="269"/>
      <c r="D10" s="270"/>
      <c r="E10" s="256">
        <f t="shared" si="36"/>
        <v>0</v>
      </c>
      <c r="F10" s="271"/>
      <c r="G10" s="272"/>
      <c r="H10" s="273"/>
      <c r="I10" s="274">
        <f t="shared" si="37"/>
        <v>0</v>
      </c>
      <c r="J10" s="275">
        <f t="shared" si="0"/>
        <v>0</v>
      </c>
      <c r="K10" s="271"/>
      <c r="L10" s="272"/>
      <c r="M10" s="273"/>
      <c r="N10" s="274">
        <f t="shared" si="1"/>
        <v>0</v>
      </c>
      <c r="O10" s="275">
        <f t="shared" si="2"/>
        <v>0</v>
      </c>
      <c r="P10" s="271"/>
      <c r="Q10" s="272"/>
      <c r="R10" s="273"/>
      <c r="S10" s="274">
        <f t="shared" si="3"/>
        <v>0</v>
      </c>
      <c r="T10" s="275">
        <f t="shared" si="4"/>
        <v>0</v>
      </c>
      <c r="U10" s="271"/>
      <c r="V10" s="272"/>
      <c r="W10" s="273"/>
      <c r="X10" s="274">
        <f t="shared" si="5"/>
        <v>0</v>
      </c>
      <c r="Y10" s="275">
        <f t="shared" si="6"/>
        <v>0</v>
      </c>
      <c r="Z10" s="271"/>
      <c r="AA10" s="272"/>
      <c r="AB10" s="273"/>
      <c r="AC10" s="274">
        <f t="shared" si="7"/>
        <v>0</v>
      </c>
      <c r="AD10" s="275">
        <f t="shared" si="8"/>
        <v>0</v>
      </c>
      <c r="AE10" s="271"/>
      <c r="AF10" s="272"/>
      <c r="AG10" s="273"/>
      <c r="AH10" s="274">
        <f t="shared" si="9"/>
        <v>0</v>
      </c>
      <c r="AI10" s="275">
        <f t="shared" si="10"/>
        <v>0</v>
      </c>
      <c r="AJ10" s="271"/>
      <c r="AK10" s="272"/>
      <c r="AL10" s="273"/>
      <c r="AM10" s="274">
        <f t="shared" si="11"/>
        <v>0</v>
      </c>
      <c r="AN10" s="275">
        <f t="shared" si="12"/>
        <v>0</v>
      </c>
      <c r="AO10" s="271"/>
      <c r="AP10" s="272"/>
      <c r="AQ10" s="273"/>
      <c r="AR10" s="274">
        <f t="shared" si="13"/>
        <v>0</v>
      </c>
      <c r="AS10" s="275">
        <f t="shared" si="14"/>
        <v>0</v>
      </c>
      <c r="AT10" s="271"/>
      <c r="AU10" s="272"/>
      <c r="AV10" s="273"/>
      <c r="AW10" s="274">
        <f t="shared" si="15"/>
        <v>0</v>
      </c>
      <c r="AX10" s="275">
        <f t="shared" si="16"/>
        <v>0</v>
      </c>
      <c r="AY10" s="271"/>
      <c r="AZ10" s="272"/>
      <c r="BA10" s="273"/>
      <c r="BB10" s="274">
        <f t="shared" si="17"/>
        <v>0</v>
      </c>
      <c r="BC10" s="275">
        <f t="shared" si="18"/>
        <v>0</v>
      </c>
      <c r="BD10" s="271"/>
      <c r="BE10" s="272"/>
      <c r="BF10" s="273"/>
      <c r="BG10" s="274">
        <f t="shared" si="19"/>
        <v>0</v>
      </c>
      <c r="BH10" s="275">
        <f t="shared" si="20"/>
        <v>0</v>
      </c>
      <c r="BI10" s="271"/>
      <c r="BJ10" s="272"/>
      <c r="BK10" s="273"/>
      <c r="BL10" s="274">
        <f t="shared" si="38"/>
        <v>0</v>
      </c>
      <c r="BM10" s="275">
        <f t="shared" si="39"/>
        <v>0</v>
      </c>
      <c r="BN10" s="271"/>
      <c r="BO10" s="272"/>
      <c r="BP10" s="273"/>
      <c r="BQ10" s="274">
        <f t="shared" si="21"/>
        <v>0</v>
      </c>
      <c r="BR10" s="275">
        <f t="shared" si="22"/>
        <v>0</v>
      </c>
      <c r="BS10" s="271"/>
      <c r="BT10" s="272"/>
      <c r="BU10" s="273"/>
      <c r="BV10" s="274">
        <f t="shared" si="23"/>
        <v>0</v>
      </c>
      <c r="BW10" s="275">
        <f t="shared" si="24"/>
        <v>0</v>
      </c>
      <c r="BX10" s="271"/>
      <c r="BY10" s="272"/>
      <c r="BZ10" s="273"/>
      <c r="CA10" s="274">
        <f t="shared" si="25"/>
        <v>0</v>
      </c>
      <c r="CB10" s="275">
        <f t="shared" si="26"/>
        <v>0</v>
      </c>
      <c r="CC10" s="271"/>
      <c r="CD10" s="272"/>
      <c r="CE10" s="273"/>
      <c r="CF10" s="274">
        <f t="shared" si="27"/>
        <v>0</v>
      </c>
      <c r="CG10" s="275">
        <f t="shared" si="28"/>
        <v>0</v>
      </c>
      <c r="CH10" s="271"/>
      <c r="CI10" s="272"/>
      <c r="CJ10" s="273"/>
      <c r="CK10" s="274">
        <f t="shared" si="29"/>
        <v>0</v>
      </c>
      <c r="CL10" s="275">
        <f t="shared" si="30"/>
        <v>0</v>
      </c>
      <c r="CM10" s="271"/>
      <c r="CN10" s="272"/>
      <c r="CO10" s="273"/>
      <c r="CP10" s="274">
        <f t="shared" si="31"/>
        <v>0</v>
      </c>
      <c r="CQ10" s="275">
        <f t="shared" si="32"/>
        <v>0</v>
      </c>
      <c r="CR10" s="271"/>
      <c r="CS10" s="272"/>
      <c r="CT10" s="273"/>
      <c r="CU10" s="274">
        <f t="shared" si="33"/>
        <v>0</v>
      </c>
      <c r="CV10" s="275">
        <f t="shared" si="34"/>
        <v>0</v>
      </c>
      <c r="CW10" s="276" t="e">
        <f t="shared" si="35"/>
        <v>#DIV/0!</v>
      </c>
      <c r="CX10" s="277" t="e">
        <f t="shared" si="40"/>
        <v>#DIV/0!</v>
      </c>
      <c r="CY10" s="382">
        <f t="shared" si="41"/>
        <v>0</v>
      </c>
      <c r="CZ10" s="380">
        <f t="shared" si="42"/>
        <v>0</v>
      </c>
      <c r="DA10" s="381">
        <f t="shared" si="43"/>
        <v>0</v>
      </c>
    </row>
    <row r="11" spans="1:105" s="247" customFormat="1" ht="11.25" x14ac:dyDescent="0.2">
      <c r="A11" s="267">
        <v>5</v>
      </c>
      <c r="B11" s="268"/>
      <c r="C11" s="269"/>
      <c r="D11" s="270"/>
      <c r="E11" s="256">
        <f t="shared" si="36"/>
        <v>0</v>
      </c>
      <c r="F11" s="271"/>
      <c r="G11" s="272"/>
      <c r="H11" s="273"/>
      <c r="I11" s="274">
        <f t="shared" si="37"/>
        <v>0</v>
      </c>
      <c r="J11" s="275">
        <f t="shared" si="0"/>
        <v>0</v>
      </c>
      <c r="K11" s="271"/>
      <c r="L11" s="272"/>
      <c r="M11" s="273"/>
      <c r="N11" s="274">
        <f t="shared" si="1"/>
        <v>0</v>
      </c>
      <c r="O11" s="275">
        <f t="shared" si="2"/>
        <v>0</v>
      </c>
      <c r="P11" s="271"/>
      <c r="Q11" s="272"/>
      <c r="R11" s="273"/>
      <c r="S11" s="274">
        <f t="shared" si="3"/>
        <v>0</v>
      </c>
      <c r="T11" s="275">
        <f t="shared" si="4"/>
        <v>0</v>
      </c>
      <c r="U11" s="271"/>
      <c r="V11" s="272"/>
      <c r="W11" s="273"/>
      <c r="X11" s="274">
        <f t="shared" si="5"/>
        <v>0</v>
      </c>
      <c r="Y11" s="275">
        <f t="shared" si="6"/>
        <v>0</v>
      </c>
      <c r="Z11" s="271"/>
      <c r="AA11" s="272"/>
      <c r="AB11" s="273"/>
      <c r="AC11" s="274">
        <f t="shared" si="7"/>
        <v>0</v>
      </c>
      <c r="AD11" s="275">
        <f t="shared" si="8"/>
        <v>0</v>
      </c>
      <c r="AE11" s="271"/>
      <c r="AF11" s="272"/>
      <c r="AG11" s="273"/>
      <c r="AH11" s="274">
        <f t="shared" si="9"/>
        <v>0</v>
      </c>
      <c r="AI11" s="275">
        <f t="shared" si="10"/>
        <v>0</v>
      </c>
      <c r="AJ11" s="271"/>
      <c r="AK11" s="272"/>
      <c r="AL11" s="273"/>
      <c r="AM11" s="274">
        <f t="shared" si="11"/>
        <v>0</v>
      </c>
      <c r="AN11" s="275">
        <f t="shared" si="12"/>
        <v>0</v>
      </c>
      <c r="AO11" s="271"/>
      <c r="AP11" s="272"/>
      <c r="AQ11" s="273"/>
      <c r="AR11" s="274">
        <f t="shared" si="13"/>
        <v>0</v>
      </c>
      <c r="AS11" s="275">
        <f t="shared" si="14"/>
        <v>0</v>
      </c>
      <c r="AT11" s="271"/>
      <c r="AU11" s="272"/>
      <c r="AV11" s="273"/>
      <c r="AW11" s="274">
        <f t="shared" si="15"/>
        <v>0</v>
      </c>
      <c r="AX11" s="275">
        <f t="shared" si="16"/>
        <v>0</v>
      </c>
      <c r="AY11" s="271"/>
      <c r="AZ11" s="272"/>
      <c r="BA11" s="273"/>
      <c r="BB11" s="274">
        <f t="shared" si="17"/>
        <v>0</v>
      </c>
      <c r="BC11" s="275">
        <f t="shared" si="18"/>
        <v>0</v>
      </c>
      <c r="BD11" s="271"/>
      <c r="BE11" s="272"/>
      <c r="BF11" s="273"/>
      <c r="BG11" s="274">
        <f t="shared" si="19"/>
        <v>0</v>
      </c>
      <c r="BH11" s="275">
        <f t="shared" si="20"/>
        <v>0</v>
      </c>
      <c r="BI11" s="271"/>
      <c r="BJ11" s="272"/>
      <c r="BK11" s="273"/>
      <c r="BL11" s="274">
        <f t="shared" si="38"/>
        <v>0</v>
      </c>
      <c r="BM11" s="275">
        <f t="shared" si="39"/>
        <v>0</v>
      </c>
      <c r="BN11" s="271"/>
      <c r="BO11" s="272"/>
      <c r="BP11" s="273"/>
      <c r="BQ11" s="274">
        <f t="shared" si="21"/>
        <v>0</v>
      </c>
      <c r="BR11" s="275">
        <f t="shared" si="22"/>
        <v>0</v>
      </c>
      <c r="BS11" s="271"/>
      <c r="BT11" s="272"/>
      <c r="BU11" s="273"/>
      <c r="BV11" s="274">
        <f t="shared" si="23"/>
        <v>0</v>
      </c>
      <c r="BW11" s="275">
        <f t="shared" si="24"/>
        <v>0</v>
      </c>
      <c r="BX11" s="271"/>
      <c r="BY11" s="272"/>
      <c r="BZ11" s="273"/>
      <c r="CA11" s="274">
        <f t="shared" si="25"/>
        <v>0</v>
      </c>
      <c r="CB11" s="275">
        <f t="shared" si="26"/>
        <v>0</v>
      </c>
      <c r="CC11" s="271"/>
      <c r="CD11" s="272"/>
      <c r="CE11" s="273"/>
      <c r="CF11" s="274">
        <f t="shared" si="27"/>
        <v>0</v>
      </c>
      <c r="CG11" s="275">
        <f t="shared" si="28"/>
        <v>0</v>
      </c>
      <c r="CH11" s="271"/>
      <c r="CI11" s="272"/>
      <c r="CJ11" s="273"/>
      <c r="CK11" s="274">
        <f t="shared" si="29"/>
        <v>0</v>
      </c>
      <c r="CL11" s="275">
        <f t="shared" si="30"/>
        <v>0</v>
      </c>
      <c r="CM11" s="271"/>
      <c r="CN11" s="272"/>
      <c r="CO11" s="273"/>
      <c r="CP11" s="274">
        <f t="shared" si="31"/>
        <v>0</v>
      </c>
      <c r="CQ11" s="275">
        <f t="shared" si="32"/>
        <v>0</v>
      </c>
      <c r="CR11" s="271"/>
      <c r="CS11" s="272"/>
      <c r="CT11" s="273"/>
      <c r="CU11" s="274">
        <f t="shared" si="33"/>
        <v>0</v>
      </c>
      <c r="CV11" s="275">
        <f t="shared" si="34"/>
        <v>0</v>
      </c>
      <c r="CW11" s="276" t="e">
        <f t="shared" si="35"/>
        <v>#DIV/0!</v>
      </c>
      <c r="CX11" s="277" t="e">
        <f t="shared" si="40"/>
        <v>#DIV/0!</v>
      </c>
      <c r="CY11" s="382">
        <f t="shared" si="41"/>
        <v>0</v>
      </c>
      <c r="CZ11" s="380">
        <f t="shared" si="42"/>
        <v>0</v>
      </c>
      <c r="DA11" s="381">
        <f t="shared" si="43"/>
        <v>0</v>
      </c>
    </row>
    <row r="12" spans="1:105" s="247" customFormat="1" ht="11.25" x14ac:dyDescent="0.2">
      <c r="A12" s="267">
        <v>6</v>
      </c>
      <c r="B12" s="268"/>
      <c r="C12" s="269"/>
      <c r="D12" s="270"/>
      <c r="E12" s="256">
        <f t="shared" si="36"/>
        <v>0</v>
      </c>
      <c r="F12" s="271"/>
      <c r="G12" s="272"/>
      <c r="H12" s="273"/>
      <c r="I12" s="274">
        <f t="shared" si="37"/>
        <v>0</v>
      </c>
      <c r="J12" s="275">
        <f t="shared" si="0"/>
        <v>0</v>
      </c>
      <c r="K12" s="271"/>
      <c r="L12" s="272"/>
      <c r="M12" s="273"/>
      <c r="N12" s="274">
        <f t="shared" si="1"/>
        <v>0</v>
      </c>
      <c r="O12" s="275">
        <f t="shared" si="2"/>
        <v>0</v>
      </c>
      <c r="P12" s="271"/>
      <c r="Q12" s="272"/>
      <c r="R12" s="273"/>
      <c r="S12" s="274">
        <f t="shared" si="3"/>
        <v>0</v>
      </c>
      <c r="T12" s="275">
        <f t="shared" si="4"/>
        <v>0</v>
      </c>
      <c r="U12" s="271"/>
      <c r="V12" s="272"/>
      <c r="W12" s="273"/>
      <c r="X12" s="274">
        <f t="shared" si="5"/>
        <v>0</v>
      </c>
      <c r="Y12" s="275">
        <f t="shared" si="6"/>
        <v>0</v>
      </c>
      <c r="Z12" s="271"/>
      <c r="AA12" s="272"/>
      <c r="AB12" s="273"/>
      <c r="AC12" s="274">
        <f t="shared" si="7"/>
        <v>0</v>
      </c>
      <c r="AD12" s="275">
        <f t="shared" si="8"/>
        <v>0</v>
      </c>
      <c r="AE12" s="271"/>
      <c r="AF12" s="272"/>
      <c r="AG12" s="273"/>
      <c r="AH12" s="274">
        <f t="shared" si="9"/>
        <v>0</v>
      </c>
      <c r="AI12" s="275">
        <f t="shared" si="10"/>
        <v>0</v>
      </c>
      <c r="AJ12" s="271"/>
      <c r="AK12" s="272"/>
      <c r="AL12" s="273"/>
      <c r="AM12" s="274">
        <f t="shared" si="11"/>
        <v>0</v>
      </c>
      <c r="AN12" s="275">
        <f t="shared" si="12"/>
        <v>0</v>
      </c>
      <c r="AO12" s="271"/>
      <c r="AP12" s="272"/>
      <c r="AQ12" s="273"/>
      <c r="AR12" s="274">
        <f t="shared" si="13"/>
        <v>0</v>
      </c>
      <c r="AS12" s="275">
        <f t="shared" si="14"/>
        <v>0</v>
      </c>
      <c r="AT12" s="271"/>
      <c r="AU12" s="272"/>
      <c r="AV12" s="273"/>
      <c r="AW12" s="274">
        <f t="shared" si="15"/>
        <v>0</v>
      </c>
      <c r="AX12" s="275">
        <f t="shared" si="16"/>
        <v>0</v>
      </c>
      <c r="AY12" s="271"/>
      <c r="AZ12" s="272"/>
      <c r="BA12" s="273"/>
      <c r="BB12" s="274">
        <f t="shared" si="17"/>
        <v>0</v>
      </c>
      <c r="BC12" s="275">
        <f t="shared" si="18"/>
        <v>0</v>
      </c>
      <c r="BD12" s="271"/>
      <c r="BE12" s="272"/>
      <c r="BF12" s="273"/>
      <c r="BG12" s="274">
        <f t="shared" si="19"/>
        <v>0</v>
      </c>
      <c r="BH12" s="275">
        <f t="shared" si="20"/>
        <v>0</v>
      </c>
      <c r="BI12" s="271"/>
      <c r="BJ12" s="272"/>
      <c r="BK12" s="273"/>
      <c r="BL12" s="274">
        <f t="shared" si="38"/>
        <v>0</v>
      </c>
      <c r="BM12" s="275">
        <f t="shared" si="39"/>
        <v>0</v>
      </c>
      <c r="BN12" s="271"/>
      <c r="BO12" s="272"/>
      <c r="BP12" s="273"/>
      <c r="BQ12" s="274">
        <f t="shared" si="21"/>
        <v>0</v>
      </c>
      <c r="BR12" s="275">
        <f t="shared" si="22"/>
        <v>0</v>
      </c>
      <c r="BS12" s="271"/>
      <c r="BT12" s="272"/>
      <c r="BU12" s="273"/>
      <c r="BV12" s="274">
        <f t="shared" si="23"/>
        <v>0</v>
      </c>
      <c r="BW12" s="275">
        <f t="shared" si="24"/>
        <v>0</v>
      </c>
      <c r="BX12" s="271"/>
      <c r="BY12" s="272"/>
      <c r="BZ12" s="273"/>
      <c r="CA12" s="274">
        <f t="shared" si="25"/>
        <v>0</v>
      </c>
      <c r="CB12" s="275">
        <f t="shared" si="26"/>
        <v>0</v>
      </c>
      <c r="CC12" s="271"/>
      <c r="CD12" s="272"/>
      <c r="CE12" s="273"/>
      <c r="CF12" s="274">
        <f t="shared" si="27"/>
        <v>0</v>
      </c>
      <c r="CG12" s="275">
        <f t="shared" si="28"/>
        <v>0</v>
      </c>
      <c r="CH12" s="271"/>
      <c r="CI12" s="272"/>
      <c r="CJ12" s="273"/>
      <c r="CK12" s="274">
        <f t="shared" si="29"/>
        <v>0</v>
      </c>
      <c r="CL12" s="275">
        <f t="shared" si="30"/>
        <v>0</v>
      </c>
      <c r="CM12" s="271"/>
      <c r="CN12" s="272"/>
      <c r="CO12" s="273"/>
      <c r="CP12" s="274">
        <f t="shared" si="31"/>
        <v>0</v>
      </c>
      <c r="CQ12" s="275">
        <f t="shared" si="32"/>
        <v>0</v>
      </c>
      <c r="CR12" s="271"/>
      <c r="CS12" s="272"/>
      <c r="CT12" s="273"/>
      <c r="CU12" s="274">
        <f t="shared" si="33"/>
        <v>0</v>
      </c>
      <c r="CV12" s="275">
        <f t="shared" si="34"/>
        <v>0</v>
      </c>
      <c r="CW12" s="276" t="e">
        <f t="shared" si="35"/>
        <v>#DIV/0!</v>
      </c>
      <c r="CX12" s="277" t="e">
        <f t="shared" si="40"/>
        <v>#DIV/0!</v>
      </c>
      <c r="CY12" s="382">
        <f t="shared" si="41"/>
        <v>0</v>
      </c>
      <c r="CZ12" s="380">
        <f t="shared" si="42"/>
        <v>0</v>
      </c>
      <c r="DA12" s="381">
        <f t="shared" si="43"/>
        <v>0</v>
      </c>
    </row>
    <row r="13" spans="1:105" s="247" customFormat="1" ht="11.25" x14ac:dyDescent="0.2">
      <c r="A13" s="267">
        <v>7</v>
      </c>
      <c r="B13" s="268"/>
      <c r="C13" s="269"/>
      <c r="D13" s="270"/>
      <c r="E13" s="256">
        <f t="shared" si="36"/>
        <v>0</v>
      </c>
      <c r="F13" s="271"/>
      <c r="G13" s="272"/>
      <c r="H13" s="273"/>
      <c r="I13" s="274">
        <f t="shared" si="37"/>
        <v>0</v>
      </c>
      <c r="J13" s="275">
        <f t="shared" si="0"/>
        <v>0</v>
      </c>
      <c r="K13" s="271"/>
      <c r="L13" s="272"/>
      <c r="M13" s="273"/>
      <c r="N13" s="274">
        <f t="shared" si="1"/>
        <v>0</v>
      </c>
      <c r="O13" s="275">
        <f t="shared" si="2"/>
        <v>0</v>
      </c>
      <c r="P13" s="271"/>
      <c r="Q13" s="272"/>
      <c r="R13" s="273"/>
      <c r="S13" s="274">
        <f t="shared" si="3"/>
        <v>0</v>
      </c>
      <c r="T13" s="275">
        <f t="shared" si="4"/>
        <v>0</v>
      </c>
      <c r="U13" s="271"/>
      <c r="V13" s="272"/>
      <c r="W13" s="273"/>
      <c r="X13" s="274">
        <f t="shared" si="5"/>
        <v>0</v>
      </c>
      <c r="Y13" s="275">
        <f t="shared" si="6"/>
        <v>0</v>
      </c>
      <c r="Z13" s="271"/>
      <c r="AA13" s="272"/>
      <c r="AB13" s="273"/>
      <c r="AC13" s="274">
        <f t="shared" si="7"/>
        <v>0</v>
      </c>
      <c r="AD13" s="275">
        <f t="shared" si="8"/>
        <v>0</v>
      </c>
      <c r="AE13" s="271"/>
      <c r="AF13" s="272"/>
      <c r="AG13" s="273"/>
      <c r="AH13" s="274">
        <f t="shared" si="9"/>
        <v>0</v>
      </c>
      <c r="AI13" s="275">
        <f t="shared" si="10"/>
        <v>0</v>
      </c>
      <c r="AJ13" s="271"/>
      <c r="AK13" s="272"/>
      <c r="AL13" s="273"/>
      <c r="AM13" s="274">
        <f t="shared" si="11"/>
        <v>0</v>
      </c>
      <c r="AN13" s="275">
        <f t="shared" si="12"/>
        <v>0</v>
      </c>
      <c r="AO13" s="271"/>
      <c r="AP13" s="272"/>
      <c r="AQ13" s="273"/>
      <c r="AR13" s="274">
        <f t="shared" si="13"/>
        <v>0</v>
      </c>
      <c r="AS13" s="275">
        <f t="shared" si="14"/>
        <v>0</v>
      </c>
      <c r="AT13" s="271"/>
      <c r="AU13" s="272"/>
      <c r="AV13" s="273"/>
      <c r="AW13" s="274">
        <f t="shared" si="15"/>
        <v>0</v>
      </c>
      <c r="AX13" s="275">
        <f t="shared" si="16"/>
        <v>0</v>
      </c>
      <c r="AY13" s="271"/>
      <c r="AZ13" s="272"/>
      <c r="BA13" s="273"/>
      <c r="BB13" s="274">
        <f t="shared" si="17"/>
        <v>0</v>
      </c>
      <c r="BC13" s="275">
        <f t="shared" si="18"/>
        <v>0</v>
      </c>
      <c r="BD13" s="271"/>
      <c r="BE13" s="272"/>
      <c r="BF13" s="273"/>
      <c r="BG13" s="274">
        <f t="shared" si="19"/>
        <v>0</v>
      </c>
      <c r="BH13" s="275">
        <f t="shared" si="20"/>
        <v>0</v>
      </c>
      <c r="BI13" s="271"/>
      <c r="BJ13" s="272"/>
      <c r="BK13" s="273"/>
      <c r="BL13" s="274">
        <f t="shared" si="38"/>
        <v>0</v>
      </c>
      <c r="BM13" s="275">
        <f t="shared" si="39"/>
        <v>0</v>
      </c>
      <c r="BN13" s="271"/>
      <c r="BO13" s="272"/>
      <c r="BP13" s="273"/>
      <c r="BQ13" s="274">
        <f t="shared" si="21"/>
        <v>0</v>
      </c>
      <c r="BR13" s="275">
        <f t="shared" si="22"/>
        <v>0</v>
      </c>
      <c r="BS13" s="271"/>
      <c r="BT13" s="272"/>
      <c r="BU13" s="273"/>
      <c r="BV13" s="274">
        <f t="shared" si="23"/>
        <v>0</v>
      </c>
      <c r="BW13" s="275">
        <f t="shared" si="24"/>
        <v>0</v>
      </c>
      <c r="BX13" s="271"/>
      <c r="BY13" s="272"/>
      <c r="BZ13" s="273"/>
      <c r="CA13" s="274">
        <f t="shared" si="25"/>
        <v>0</v>
      </c>
      <c r="CB13" s="275">
        <f t="shared" si="26"/>
        <v>0</v>
      </c>
      <c r="CC13" s="271"/>
      <c r="CD13" s="272"/>
      <c r="CE13" s="273"/>
      <c r="CF13" s="274">
        <f t="shared" si="27"/>
        <v>0</v>
      </c>
      <c r="CG13" s="275">
        <f t="shared" si="28"/>
        <v>0</v>
      </c>
      <c r="CH13" s="271"/>
      <c r="CI13" s="272"/>
      <c r="CJ13" s="273"/>
      <c r="CK13" s="274">
        <f t="shared" si="29"/>
        <v>0</v>
      </c>
      <c r="CL13" s="275">
        <f t="shared" si="30"/>
        <v>0</v>
      </c>
      <c r="CM13" s="271"/>
      <c r="CN13" s="272"/>
      <c r="CO13" s="273"/>
      <c r="CP13" s="274">
        <f t="shared" si="31"/>
        <v>0</v>
      </c>
      <c r="CQ13" s="275">
        <f t="shared" si="32"/>
        <v>0</v>
      </c>
      <c r="CR13" s="271"/>
      <c r="CS13" s="272"/>
      <c r="CT13" s="273"/>
      <c r="CU13" s="274">
        <f t="shared" si="33"/>
        <v>0</v>
      </c>
      <c r="CV13" s="275">
        <f t="shared" si="34"/>
        <v>0</v>
      </c>
      <c r="CW13" s="276" t="e">
        <f t="shared" si="35"/>
        <v>#DIV/0!</v>
      </c>
      <c r="CX13" s="277" t="e">
        <f t="shared" si="40"/>
        <v>#DIV/0!</v>
      </c>
      <c r="CY13" s="382">
        <f t="shared" si="41"/>
        <v>0</v>
      </c>
      <c r="CZ13" s="380">
        <f t="shared" si="42"/>
        <v>0</v>
      </c>
      <c r="DA13" s="381">
        <f t="shared" si="43"/>
        <v>0</v>
      </c>
    </row>
    <row r="14" spans="1:105" s="247" customFormat="1" ht="11.25" x14ac:dyDescent="0.2">
      <c r="A14" s="267">
        <v>8</v>
      </c>
      <c r="B14" s="268"/>
      <c r="C14" s="269"/>
      <c r="D14" s="270"/>
      <c r="E14" s="256">
        <f t="shared" si="36"/>
        <v>0</v>
      </c>
      <c r="F14" s="271"/>
      <c r="G14" s="272"/>
      <c r="H14" s="273"/>
      <c r="I14" s="274">
        <f t="shared" si="37"/>
        <v>0</v>
      </c>
      <c r="J14" s="275">
        <f t="shared" si="0"/>
        <v>0</v>
      </c>
      <c r="K14" s="271"/>
      <c r="L14" s="272"/>
      <c r="M14" s="273"/>
      <c r="N14" s="274">
        <f t="shared" si="1"/>
        <v>0</v>
      </c>
      <c r="O14" s="275">
        <f t="shared" si="2"/>
        <v>0</v>
      </c>
      <c r="P14" s="271"/>
      <c r="Q14" s="272"/>
      <c r="R14" s="273"/>
      <c r="S14" s="274">
        <f t="shared" si="3"/>
        <v>0</v>
      </c>
      <c r="T14" s="275">
        <f t="shared" si="4"/>
        <v>0</v>
      </c>
      <c r="U14" s="271"/>
      <c r="V14" s="272"/>
      <c r="W14" s="273"/>
      <c r="X14" s="274">
        <f t="shared" si="5"/>
        <v>0</v>
      </c>
      <c r="Y14" s="275">
        <f t="shared" si="6"/>
        <v>0</v>
      </c>
      <c r="Z14" s="271"/>
      <c r="AA14" s="272"/>
      <c r="AB14" s="273"/>
      <c r="AC14" s="274">
        <f t="shared" si="7"/>
        <v>0</v>
      </c>
      <c r="AD14" s="275">
        <f t="shared" si="8"/>
        <v>0</v>
      </c>
      <c r="AE14" s="271"/>
      <c r="AF14" s="272"/>
      <c r="AG14" s="273"/>
      <c r="AH14" s="274">
        <f t="shared" si="9"/>
        <v>0</v>
      </c>
      <c r="AI14" s="275">
        <f t="shared" si="10"/>
        <v>0</v>
      </c>
      <c r="AJ14" s="271"/>
      <c r="AK14" s="272"/>
      <c r="AL14" s="273"/>
      <c r="AM14" s="274">
        <f t="shared" si="11"/>
        <v>0</v>
      </c>
      <c r="AN14" s="275">
        <f t="shared" si="12"/>
        <v>0</v>
      </c>
      <c r="AO14" s="271"/>
      <c r="AP14" s="272"/>
      <c r="AQ14" s="273"/>
      <c r="AR14" s="274">
        <f t="shared" si="13"/>
        <v>0</v>
      </c>
      <c r="AS14" s="275">
        <f t="shared" si="14"/>
        <v>0</v>
      </c>
      <c r="AT14" s="271"/>
      <c r="AU14" s="272"/>
      <c r="AV14" s="273"/>
      <c r="AW14" s="274">
        <f t="shared" si="15"/>
        <v>0</v>
      </c>
      <c r="AX14" s="275">
        <f t="shared" si="16"/>
        <v>0</v>
      </c>
      <c r="AY14" s="271"/>
      <c r="AZ14" s="272"/>
      <c r="BA14" s="273"/>
      <c r="BB14" s="274">
        <f t="shared" si="17"/>
        <v>0</v>
      </c>
      <c r="BC14" s="275">
        <f t="shared" si="18"/>
        <v>0</v>
      </c>
      <c r="BD14" s="271"/>
      <c r="BE14" s="272"/>
      <c r="BF14" s="273"/>
      <c r="BG14" s="274">
        <f t="shared" si="19"/>
        <v>0</v>
      </c>
      <c r="BH14" s="275">
        <f t="shared" si="20"/>
        <v>0</v>
      </c>
      <c r="BI14" s="271"/>
      <c r="BJ14" s="272"/>
      <c r="BK14" s="273"/>
      <c r="BL14" s="274">
        <f t="shared" si="38"/>
        <v>0</v>
      </c>
      <c r="BM14" s="275">
        <f t="shared" si="39"/>
        <v>0</v>
      </c>
      <c r="BN14" s="271"/>
      <c r="BO14" s="272"/>
      <c r="BP14" s="273"/>
      <c r="BQ14" s="274">
        <f t="shared" si="21"/>
        <v>0</v>
      </c>
      <c r="BR14" s="275">
        <f t="shared" si="22"/>
        <v>0</v>
      </c>
      <c r="BS14" s="271"/>
      <c r="BT14" s="272"/>
      <c r="BU14" s="273"/>
      <c r="BV14" s="274">
        <f t="shared" si="23"/>
        <v>0</v>
      </c>
      <c r="BW14" s="275">
        <f t="shared" si="24"/>
        <v>0</v>
      </c>
      <c r="BX14" s="271"/>
      <c r="BY14" s="272"/>
      <c r="BZ14" s="273"/>
      <c r="CA14" s="274">
        <f t="shared" si="25"/>
        <v>0</v>
      </c>
      <c r="CB14" s="275">
        <f t="shared" si="26"/>
        <v>0</v>
      </c>
      <c r="CC14" s="271"/>
      <c r="CD14" s="272"/>
      <c r="CE14" s="273"/>
      <c r="CF14" s="274">
        <f t="shared" si="27"/>
        <v>0</v>
      </c>
      <c r="CG14" s="275">
        <f t="shared" si="28"/>
        <v>0</v>
      </c>
      <c r="CH14" s="271"/>
      <c r="CI14" s="272"/>
      <c r="CJ14" s="273"/>
      <c r="CK14" s="274">
        <f t="shared" si="29"/>
        <v>0</v>
      </c>
      <c r="CL14" s="275">
        <f t="shared" si="30"/>
        <v>0</v>
      </c>
      <c r="CM14" s="271"/>
      <c r="CN14" s="272"/>
      <c r="CO14" s="273"/>
      <c r="CP14" s="274">
        <f t="shared" si="31"/>
        <v>0</v>
      </c>
      <c r="CQ14" s="275">
        <f t="shared" si="32"/>
        <v>0</v>
      </c>
      <c r="CR14" s="271"/>
      <c r="CS14" s="272"/>
      <c r="CT14" s="273"/>
      <c r="CU14" s="274">
        <f t="shared" si="33"/>
        <v>0</v>
      </c>
      <c r="CV14" s="275">
        <f t="shared" si="34"/>
        <v>0</v>
      </c>
      <c r="CW14" s="276" t="e">
        <f t="shared" si="35"/>
        <v>#DIV/0!</v>
      </c>
      <c r="CX14" s="277" t="e">
        <f t="shared" si="40"/>
        <v>#DIV/0!</v>
      </c>
      <c r="CY14" s="382">
        <f t="shared" si="41"/>
        <v>0</v>
      </c>
      <c r="CZ14" s="380">
        <f t="shared" si="42"/>
        <v>0</v>
      </c>
      <c r="DA14" s="381">
        <f t="shared" si="43"/>
        <v>0</v>
      </c>
    </row>
    <row r="15" spans="1:105" s="247" customFormat="1" ht="11.25" x14ac:dyDescent="0.2">
      <c r="A15" s="267">
        <v>9</v>
      </c>
      <c r="B15" s="268"/>
      <c r="C15" s="269"/>
      <c r="D15" s="270"/>
      <c r="E15" s="256">
        <f t="shared" si="36"/>
        <v>0</v>
      </c>
      <c r="F15" s="271"/>
      <c r="G15" s="272"/>
      <c r="H15" s="273"/>
      <c r="I15" s="274">
        <f t="shared" si="37"/>
        <v>0</v>
      </c>
      <c r="J15" s="275">
        <f t="shared" si="0"/>
        <v>0</v>
      </c>
      <c r="K15" s="271"/>
      <c r="L15" s="272"/>
      <c r="M15" s="273"/>
      <c r="N15" s="274">
        <f t="shared" si="1"/>
        <v>0</v>
      </c>
      <c r="O15" s="275">
        <f t="shared" si="2"/>
        <v>0</v>
      </c>
      <c r="P15" s="271"/>
      <c r="Q15" s="272"/>
      <c r="R15" s="273"/>
      <c r="S15" s="274">
        <f t="shared" si="3"/>
        <v>0</v>
      </c>
      <c r="T15" s="275">
        <f t="shared" si="4"/>
        <v>0</v>
      </c>
      <c r="U15" s="271"/>
      <c r="V15" s="272"/>
      <c r="W15" s="273"/>
      <c r="X15" s="274">
        <f t="shared" si="5"/>
        <v>0</v>
      </c>
      <c r="Y15" s="275">
        <f t="shared" si="6"/>
        <v>0</v>
      </c>
      <c r="Z15" s="271"/>
      <c r="AA15" s="272"/>
      <c r="AB15" s="273"/>
      <c r="AC15" s="274">
        <f t="shared" si="7"/>
        <v>0</v>
      </c>
      <c r="AD15" s="275">
        <f t="shared" si="8"/>
        <v>0</v>
      </c>
      <c r="AE15" s="271"/>
      <c r="AF15" s="272"/>
      <c r="AG15" s="273"/>
      <c r="AH15" s="274">
        <f t="shared" si="9"/>
        <v>0</v>
      </c>
      <c r="AI15" s="275">
        <f t="shared" si="10"/>
        <v>0</v>
      </c>
      <c r="AJ15" s="271"/>
      <c r="AK15" s="272"/>
      <c r="AL15" s="273"/>
      <c r="AM15" s="274">
        <f t="shared" si="11"/>
        <v>0</v>
      </c>
      <c r="AN15" s="275">
        <f t="shared" si="12"/>
        <v>0</v>
      </c>
      <c r="AO15" s="271"/>
      <c r="AP15" s="272"/>
      <c r="AQ15" s="273"/>
      <c r="AR15" s="274">
        <f t="shared" si="13"/>
        <v>0</v>
      </c>
      <c r="AS15" s="275">
        <f t="shared" si="14"/>
        <v>0</v>
      </c>
      <c r="AT15" s="271"/>
      <c r="AU15" s="272"/>
      <c r="AV15" s="273"/>
      <c r="AW15" s="274">
        <f t="shared" si="15"/>
        <v>0</v>
      </c>
      <c r="AX15" s="275">
        <f t="shared" si="16"/>
        <v>0</v>
      </c>
      <c r="AY15" s="271"/>
      <c r="AZ15" s="272"/>
      <c r="BA15" s="273"/>
      <c r="BB15" s="274">
        <f t="shared" si="17"/>
        <v>0</v>
      </c>
      <c r="BC15" s="275">
        <f t="shared" si="18"/>
        <v>0</v>
      </c>
      <c r="BD15" s="271"/>
      <c r="BE15" s="272"/>
      <c r="BF15" s="273"/>
      <c r="BG15" s="274">
        <f t="shared" si="19"/>
        <v>0</v>
      </c>
      <c r="BH15" s="275">
        <f t="shared" si="20"/>
        <v>0</v>
      </c>
      <c r="BI15" s="271"/>
      <c r="BJ15" s="272"/>
      <c r="BK15" s="273"/>
      <c r="BL15" s="274">
        <f t="shared" si="38"/>
        <v>0</v>
      </c>
      <c r="BM15" s="275">
        <f t="shared" si="39"/>
        <v>0</v>
      </c>
      <c r="BN15" s="271"/>
      <c r="BO15" s="272"/>
      <c r="BP15" s="273"/>
      <c r="BQ15" s="274">
        <f t="shared" si="21"/>
        <v>0</v>
      </c>
      <c r="BR15" s="275">
        <f t="shared" si="22"/>
        <v>0</v>
      </c>
      <c r="BS15" s="271"/>
      <c r="BT15" s="272"/>
      <c r="BU15" s="273"/>
      <c r="BV15" s="274">
        <f t="shared" si="23"/>
        <v>0</v>
      </c>
      <c r="BW15" s="275">
        <f t="shared" si="24"/>
        <v>0</v>
      </c>
      <c r="BX15" s="271"/>
      <c r="BY15" s="272"/>
      <c r="BZ15" s="273"/>
      <c r="CA15" s="274">
        <f t="shared" si="25"/>
        <v>0</v>
      </c>
      <c r="CB15" s="275">
        <f t="shared" si="26"/>
        <v>0</v>
      </c>
      <c r="CC15" s="271"/>
      <c r="CD15" s="272"/>
      <c r="CE15" s="273"/>
      <c r="CF15" s="274">
        <f t="shared" si="27"/>
        <v>0</v>
      </c>
      <c r="CG15" s="275">
        <f t="shared" si="28"/>
        <v>0</v>
      </c>
      <c r="CH15" s="271"/>
      <c r="CI15" s="272"/>
      <c r="CJ15" s="273"/>
      <c r="CK15" s="274">
        <f t="shared" si="29"/>
        <v>0</v>
      </c>
      <c r="CL15" s="275">
        <f t="shared" si="30"/>
        <v>0</v>
      </c>
      <c r="CM15" s="271"/>
      <c r="CN15" s="272"/>
      <c r="CO15" s="273"/>
      <c r="CP15" s="274">
        <f t="shared" si="31"/>
        <v>0</v>
      </c>
      <c r="CQ15" s="275">
        <f t="shared" si="32"/>
        <v>0</v>
      </c>
      <c r="CR15" s="271"/>
      <c r="CS15" s="272"/>
      <c r="CT15" s="273"/>
      <c r="CU15" s="274">
        <f t="shared" si="33"/>
        <v>0</v>
      </c>
      <c r="CV15" s="275">
        <f t="shared" si="34"/>
        <v>0</v>
      </c>
      <c r="CW15" s="276" t="e">
        <f t="shared" si="35"/>
        <v>#DIV/0!</v>
      </c>
      <c r="CX15" s="277" t="e">
        <f t="shared" si="40"/>
        <v>#DIV/0!</v>
      </c>
      <c r="CY15" s="382">
        <f t="shared" si="41"/>
        <v>0</v>
      </c>
      <c r="CZ15" s="380">
        <f t="shared" si="42"/>
        <v>0</v>
      </c>
      <c r="DA15" s="381">
        <f t="shared" si="43"/>
        <v>0</v>
      </c>
    </row>
    <row r="16" spans="1:105" s="247" customFormat="1" ht="11.25" x14ac:dyDescent="0.2">
      <c r="A16" s="267">
        <v>10</v>
      </c>
      <c r="B16" s="268"/>
      <c r="C16" s="269"/>
      <c r="D16" s="270"/>
      <c r="E16" s="256">
        <f t="shared" si="36"/>
        <v>0</v>
      </c>
      <c r="F16" s="271"/>
      <c r="G16" s="272"/>
      <c r="H16" s="273"/>
      <c r="I16" s="274">
        <f t="shared" si="37"/>
        <v>0</v>
      </c>
      <c r="J16" s="275">
        <f t="shared" si="0"/>
        <v>0</v>
      </c>
      <c r="K16" s="271"/>
      <c r="L16" s="272"/>
      <c r="M16" s="273"/>
      <c r="N16" s="274">
        <f t="shared" si="1"/>
        <v>0</v>
      </c>
      <c r="O16" s="275">
        <f t="shared" si="2"/>
        <v>0</v>
      </c>
      <c r="P16" s="271"/>
      <c r="Q16" s="272"/>
      <c r="R16" s="273"/>
      <c r="S16" s="274">
        <f t="shared" si="3"/>
        <v>0</v>
      </c>
      <c r="T16" s="275">
        <f t="shared" si="4"/>
        <v>0</v>
      </c>
      <c r="U16" s="271"/>
      <c r="V16" s="272"/>
      <c r="W16" s="273"/>
      <c r="X16" s="274">
        <f t="shared" si="5"/>
        <v>0</v>
      </c>
      <c r="Y16" s="275">
        <f t="shared" si="6"/>
        <v>0</v>
      </c>
      <c r="Z16" s="271"/>
      <c r="AA16" s="272"/>
      <c r="AB16" s="273"/>
      <c r="AC16" s="274">
        <f t="shared" si="7"/>
        <v>0</v>
      </c>
      <c r="AD16" s="275">
        <f t="shared" si="8"/>
        <v>0</v>
      </c>
      <c r="AE16" s="271"/>
      <c r="AF16" s="272"/>
      <c r="AG16" s="273"/>
      <c r="AH16" s="274">
        <f t="shared" si="9"/>
        <v>0</v>
      </c>
      <c r="AI16" s="275">
        <f t="shared" si="10"/>
        <v>0</v>
      </c>
      <c r="AJ16" s="271"/>
      <c r="AK16" s="272"/>
      <c r="AL16" s="273"/>
      <c r="AM16" s="274">
        <f t="shared" si="11"/>
        <v>0</v>
      </c>
      <c r="AN16" s="275">
        <f t="shared" si="12"/>
        <v>0</v>
      </c>
      <c r="AO16" s="271"/>
      <c r="AP16" s="272"/>
      <c r="AQ16" s="273"/>
      <c r="AR16" s="274">
        <f t="shared" si="13"/>
        <v>0</v>
      </c>
      <c r="AS16" s="275">
        <f t="shared" si="14"/>
        <v>0</v>
      </c>
      <c r="AT16" s="271"/>
      <c r="AU16" s="272"/>
      <c r="AV16" s="273"/>
      <c r="AW16" s="274">
        <f t="shared" si="15"/>
        <v>0</v>
      </c>
      <c r="AX16" s="275">
        <f t="shared" si="16"/>
        <v>0</v>
      </c>
      <c r="AY16" s="271"/>
      <c r="AZ16" s="272"/>
      <c r="BA16" s="273"/>
      <c r="BB16" s="274">
        <f t="shared" si="17"/>
        <v>0</v>
      </c>
      <c r="BC16" s="275">
        <f t="shared" si="18"/>
        <v>0</v>
      </c>
      <c r="BD16" s="271"/>
      <c r="BE16" s="272"/>
      <c r="BF16" s="273"/>
      <c r="BG16" s="274">
        <f t="shared" si="19"/>
        <v>0</v>
      </c>
      <c r="BH16" s="275">
        <f t="shared" si="20"/>
        <v>0</v>
      </c>
      <c r="BI16" s="271"/>
      <c r="BJ16" s="272"/>
      <c r="BK16" s="273"/>
      <c r="BL16" s="274">
        <f t="shared" si="38"/>
        <v>0</v>
      </c>
      <c r="BM16" s="275">
        <f t="shared" si="39"/>
        <v>0</v>
      </c>
      <c r="BN16" s="271"/>
      <c r="BO16" s="272"/>
      <c r="BP16" s="273"/>
      <c r="BQ16" s="274">
        <f t="shared" si="21"/>
        <v>0</v>
      </c>
      <c r="BR16" s="275">
        <f t="shared" si="22"/>
        <v>0</v>
      </c>
      <c r="BS16" s="271"/>
      <c r="BT16" s="272"/>
      <c r="BU16" s="273"/>
      <c r="BV16" s="274">
        <f t="shared" si="23"/>
        <v>0</v>
      </c>
      <c r="BW16" s="275">
        <f t="shared" si="24"/>
        <v>0</v>
      </c>
      <c r="BX16" s="271"/>
      <c r="BY16" s="272"/>
      <c r="BZ16" s="273"/>
      <c r="CA16" s="274">
        <f t="shared" si="25"/>
        <v>0</v>
      </c>
      <c r="CB16" s="275">
        <f t="shared" si="26"/>
        <v>0</v>
      </c>
      <c r="CC16" s="271"/>
      <c r="CD16" s="272"/>
      <c r="CE16" s="273"/>
      <c r="CF16" s="274">
        <f t="shared" si="27"/>
        <v>0</v>
      </c>
      <c r="CG16" s="275">
        <f t="shared" si="28"/>
        <v>0</v>
      </c>
      <c r="CH16" s="271"/>
      <c r="CI16" s="272"/>
      <c r="CJ16" s="273"/>
      <c r="CK16" s="274">
        <f t="shared" si="29"/>
        <v>0</v>
      </c>
      <c r="CL16" s="275">
        <f t="shared" si="30"/>
        <v>0</v>
      </c>
      <c r="CM16" s="271"/>
      <c r="CN16" s="272"/>
      <c r="CO16" s="273"/>
      <c r="CP16" s="274">
        <f t="shared" si="31"/>
        <v>0</v>
      </c>
      <c r="CQ16" s="275">
        <f t="shared" si="32"/>
        <v>0</v>
      </c>
      <c r="CR16" s="271"/>
      <c r="CS16" s="272"/>
      <c r="CT16" s="273"/>
      <c r="CU16" s="274">
        <f t="shared" si="33"/>
        <v>0</v>
      </c>
      <c r="CV16" s="275">
        <f t="shared" si="34"/>
        <v>0</v>
      </c>
      <c r="CW16" s="276" t="e">
        <f t="shared" si="35"/>
        <v>#DIV/0!</v>
      </c>
      <c r="CX16" s="277" t="e">
        <f t="shared" si="40"/>
        <v>#DIV/0!</v>
      </c>
      <c r="CY16" s="382">
        <f t="shared" si="41"/>
        <v>0</v>
      </c>
      <c r="CZ16" s="380">
        <f t="shared" si="42"/>
        <v>0</v>
      </c>
      <c r="DA16" s="381">
        <f t="shared" si="43"/>
        <v>0</v>
      </c>
    </row>
    <row r="17" spans="1:105" s="247" customFormat="1" ht="11.25" x14ac:dyDescent="0.2">
      <c r="A17" s="267">
        <v>11</v>
      </c>
      <c r="B17" s="268"/>
      <c r="C17" s="269"/>
      <c r="D17" s="270"/>
      <c r="E17" s="256">
        <f t="shared" si="36"/>
        <v>0</v>
      </c>
      <c r="F17" s="271"/>
      <c r="G17" s="272"/>
      <c r="H17" s="273"/>
      <c r="I17" s="274">
        <f t="shared" si="37"/>
        <v>0</v>
      </c>
      <c r="J17" s="275">
        <f t="shared" si="0"/>
        <v>0</v>
      </c>
      <c r="K17" s="271"/>
      <c r="L17" s="272"/>
      <c r="M17" s="273"/>
      <c r="N17" s="274">
        <f t="shared" si="1"/>
        <v>0</v>
      </c>
      <c r="O17" s="275">
        <f t="shared" si="2"/>
        <v>0</v>
      </c>
      <c r="P17" s="271"/>
      <c r="Q17" s="272"/>
      <c r="R17" s="273"/>
      <c r="S17" s="274">
        <f t="shared" si="3"/>
        <v>0</v>
      </c>
      <c r="T17" s="275">
        <f t="shared" si="4"/>
        <v>0</v>
      </c>
      <c r="U17" s="271"/>
      <c r="V17" s="272"/>
      <c r="W17" s="273"/>
      <c r="X17" s="274">
        <f t="shared" si="5"/>
        <v>0</v>
      </c>
      <c r="Y17" s="275">
        <f t="shared" si="6"/>
        <v>0</v>
      </c>
      <c r="Z17" s="271"/>
      <c r="AA17" s="272"/>
      <c r="AB17" s="273"/>
      <c r="AC17" s="274">
        <f t="shared" si="7"/>
        <v>0</v>
      </c>
      <c r="AD17" s="275">
        <f t="shared" si="8"/>
        <v>0</v>
      </c>
      <c r="AE17" s="271"/>
      <c r="AF17" s="272"/>
      <c r="AG17" s="273"/>
      <c r="AH17" s="274">
        <f t="shared" si="9"/>
        <v>0</v>
      </c>
      <c r="AI17" s="275">
        <f t="shared" si="10"/>
        <v>0</v>
      </c>
      <c r="AJ17" s="271"/>
      <c r="AK17" s="272"/>
      <c r="AL17" s="273"/>
      <c r="AM17" s="274">
        <f t="shared" si="11"/>
        <v>0</v>
      </c>
      <c r="AN17" s="275">
        <f t="shared" si="12"/>
        <v>0</v>
      </c>
      <c r="AO17" s="271"/>
      <c r="AP17" s="272"/>
      <c r="AQ17" s="273"/>
      <c r="AR17" s="274">
        <f t="shared" si="13"/>
        <v>0</v>
      </c>
      <c r="AS17" s="275">
        <f t="shared" si="14"/>
        <v>0</v>
      </c>
      <c r="AT17" s="271"/>
      <c r="AU17" s="272"/>
      <c r="AV17" s="273"/>
      <c r="AW17" s="274">
        <f t="shared" si="15"/>
        <v>0</v>
      </c>
      <c r="AX17" s="275">
        <f t="shared" si="16"/>
        <v>0</v>
      </c>
      <c r="AY17" s="271"/>
      <c r="AZ17" s="272"/>
      <c r="BA17" s="273"/>
      <c r="BB17" s="274">
        <f t="shared" si="17"/>
        <v>0</v>
      </c>
      <c r="BC17" s="275">
        <f t="shared" si="18"/>
        <v>0</v>
      </c>
      <c r="BD17" s="271"/>
      <c r="BE17" s="272"/>
      <c r="BF17" s="273"/>
      <c r="BG17" s="274">
        <f t="shared" si="19"/>
        <v>0</v>
      </c>
      <c r="BH17" s="275">
        <f t="shared" si="20"/>
        <v>0</v>
      </c>
      <c r="BI17" s="271"/>
      <c r="BJ17" s="272"/>
      <c r="BK17" s="273"/>
      <c r="BL17" s="274">
        <f t="shared" si="38"/>
        <v>0</v>
      </c>
      <c r="BM17" s="275">
        <f t="shared" si="39"/>
        <v>0</v>
      </c>
      <c r="BN17" s="271"/>
      <c r="BO17" s="272"/>
      <c r="BP17" s="273"/>
      <c r="BQ17" s="274">
        <f t="shared" si="21"/>
        <v>0</v>
      </c>
      <c r="BR17" s="275">
        <f t="shared" si="22"/>
        <v>0</v>
      </c>
      <c r="BS17" s="271"/>
      <c r="BT17" s="272"/>
      <c r="BU17" s="273"/>
      <c r="BV17" s="274">
        <f t="shared" si="23"/>
        <v>0</v>
      </c>
      <c r="BW17" s="275">
        <f t="shared" si="24"/>
        <v>0</v>
      </c>
      <c r="BX17" s="271"/>
      <c r="BY17" s="272"/>
      <c r="BZ17" s="273"/>
      <c r="CA17" s="274">
        <f t="shared" si="25"/>
        <v>0</v>
      </c>
      <c r="CB17" s="275">
        <f t="shared" si="26"/>
        <v>0</v>
      </c>
      <c r="CC17" s="271"/>
      <c r="CD17" s="272"/>
      <c r="CE17" s="273"/>
      <c r="CF17" s="274">
        <f t="shared" si="27"/>
        <v>0</v>
      </c>
      <c r="CG17" s="275">
        <f t="shared" si="28"/>
        <v>0</v>
      </c>
      <c r="CH17" s="271"/>
      <c r="CI17" s="272"/>
      <c r="CJ17" s="273"/>
      <c r="CK17" s="274">
        <f t="shared" si="29"/>
        <v>0</v>
      </c>
      <c r="CL17" s="275">
        <f t="shared" si="30"/>
        <v>0</v>
      </c>
      <c r="CM17" s="271"/>
      <c r="CN17" s="272"/>
      <c r="CO17" s="273"/>
      <c r="CP17" s="274">
        <f t="shared" si="31"/>
        <v>0</v>
      </c>
      <c r="CQ17" s="275">
        <f t="shared" si="32"/>
        <v>0</v>
      </c>
      <c r="CR17" s="271"/>
      <c r="CS17" s="272"/>
      <c r="CT17" s="273"/>
      <c r="CU17" s="274">
        <f t="shared" si="33"/>
        <v>0</v>
      </c>
      <c r="CV17" s="275">
        <f t="shared" si="34"/>
        <v>0</v>
      </c>
      <c r="CW17" s="276" t="e">
        <f t="shared" si="35"/>
        <v>#DIV/0!</v>
      </c>
      <c r="CX17" s="277" t="e">
        <f t="shared" si="40"/>
        <v>#DIV/0!</v>
      </c>
      <c r="CY17" s="382">
        <f t="shared" si="41"/>
        <v>0</v>
      </c>
      <c r="CZ17" s="380">
        <f t="shared" si="42"/>
        <v>0</v>
      </c>
      <c r="DA17" s="381">
        <f t="shared" si="43"/>
        <v>0</v>
      </c>
    </row>
    <row r="18" spans="1:105" s="247" customFormat="1" ht="11.25" x14ac:dyDescent="0.2">
      <c r="A18" s="267">
        <v>12</v>
      </c>
      <c r="B18" s="268"/>
      <c r="C18" s="269"/>
      <c r="D18" s="270"/>
      <c r="E18" s="256">
        <f t="shared" si="36"/>
        <v>0</v>
      </c>
      <c r="F18" s="271"/>
      <c r="G18" s="272"/>
      <c r="H18" s="273"/>
      <c r="I18" s="274">
        <f t="shared" si="37"/>
        <v>0</v>
      </c>
      <c r="J18" s="275">
        <f t="shared" si="0"/>
        <v>0</v>
      </c>
      <c r="K18" s="271"/>
      <c r="L18" s="272"/>
      <c r="M18" s="273"/>
      <c r="N18" s="274">
        <f t="shared" si="1"/>
        <v>0</v>
      </c>
      <c r="O18" s="275">
        <f t="shared" si="2"/>
        <v>0</v>
      </c>
      <c r="P18" s="271"/>
      <c r="Q18" s="272"/>
      <c r="R18" s="273"/>
      <c r="S18" s="274">
        <f t="shared" si="3"/>
        <v>0</v>
      </c>
      <c r="T18" s="275">
        <f t="shared" si="4"/>
        <v>0</v>
      </c>
      <c r="U18" s="271"/>
      <c r="V18" s="272"/>
      <c r="W18" s="273"/>
      <c r="X18" s="274">
        <f t="shared" si="5"/>
        <v>0</v>
      </c>
      <c r="Y18" s="275">
        <f t="shared" si="6"/>
        <v>0</v>
      </c>
      <c r="Z18" s="271"/>
      <c r="AA18" s="272"/>
      <c r="AB18" s="273"/>
      <c r="AC18" s="274">
        <f t="shared" si="7"/>
        <v>0</v>
      </c>
      <c r="AD18" s="275">
        <f t="shared" si="8"/>
        <v>0</v>
      </c>
      <c r="AE18" s="271"/>
      <c r="AF18" s="272"/>
      <c r="AG18" s="273"/>
      <c r="AH18" s="274">
        <f t="shared" si="9"/>
        <v>0</v>
      </c>
      <c r="AI18" s="275">
        <f t="shared" si="10"/>
        <v>0</v>
      </c>
      <c r="AJ18" s="271"/>
      <c r="AK18" s="272"/>
      <c r="AL18" s="273"/>
      <c r="AM18" s="274">
        <f t="shared" si="11"/>
        <v>0</v>
      </c>
      <c r="AN18" s="275">
        <f t="shared" si="12"/>
        <v>0</v>
      </c>
      <c r="AO18" s="271"/>
      <c r="AP18" s="272"/>
      <c r="AQ18" s="273"/>
      <c r="AR18" s="274">
        <f t="shared" si="13"/>
        <v>0</v>
      </c>
      <c r="AS18" s="275">
        <f t="shared" si="14"/>
        <v>0</v>
      </c>
      <c r="AT18" s="271"/>
      <c r="AU18" s="272"/>
      <c r="AV18" s="273"/>
      <c r="AW18" s="274">
        <f t="shared" si="15"/>
        <v>0</v>
      </c>
      <c r="AX18" s="275">
        <f t="shared" si="16"/>
        <v>0</v>
      </c>
      <c r="AY18" s="271"/>
      <c r="AZ18" s="272"/>
      <c r="BA18" s="273"/>
      <c r="BB18" s="274">
        <f t="shared" si="17"/>
        <v>0</v>
      </c>
      <c r="BC18" s="275">
        <f t="shared" si="18"/>
        <v>0</v>
      </c>
      <c r="BD18" s="271"/>
      <c r="BE18" s="272"/>
      <c r="BF18" s="273"/>
      <c r="BG18" s="274">
        <f t="shared" si="19"/>
        <v>0</v>
      </c>
      <c r="BH18" s="275">
        <f t="shared" si="20"/>
        <v>0</v>
      </c>
      <c r="BI18" s="271"/>
      <c r="BJ18" s="272"/>
      <c r="BK18" s="273"/>
      <c r="BL18" s="274">
        <f t="shared" si="38"/>
        <v>0</v>
      </c>
      <c r="BM18" s="275">
        <f t="shared" si="39"/>
        <v>0</v>
      </c>
      <c r="BN18" s="271"/>
      <c r="BO18" s="272"/>
      <c r="BP18" s="273"/>
      <c r="BQ18" s="274">
        <f t="shared" si="21"/>
        <v>0</v>
      </c>
      <c r="BR18" s="275">
        <f t="shared" si="22"/>
        <v>0</v>
      </c>
      <c r="BS18" s="271"/>
      <c r="BT18" s="272"/>
      <c r="BU18" s="273"/>
      <c r="BV18" s="274">
        <f t="shared" si="23"/>
        <v>0</v>
      </c>
      <c r="BW18" s="275">
        <f t="shared" si="24"/>
        <v>0</v>
      </c>
      <c r="BX18" s="271"/>
      <c r="BY18" s="272"/>
      <c r="BZ18" s="273"/>
      <c r="CA18" s="274">
        <f t="shared" si="25"/>
        <v>0</v>
      </c>
      <c r="CB18" s="275">
        <f t="shared" si="26"/>
        <v>0</v>
      </c>
      <c r="CC18" s="271"/>
      <c r="CD18" s="272"/>
      <c r="CE18" s="273"/>
      <c r="CF18" s="274">
        <f t="shared" si="27"/>
        <v>0</v>
      </c>
      <c r="CG18" s="275">
        <f t="shared" si="28"/>
        <v>0</v>
      </c>
      <c r="CH18" s="271"/>
      <c r="CI18" s="272"/>
      <c r="CJ18" s="273"/>
      <c r="CK18" s="274">
        <f t="shared" si="29"/>
        <v>0</v>
      </c>
      <c r="CL18" s="275">
        <f t="shared" si="30"/>
        <v>0</v>
      </c>
      <c r="CM18" s="271"/>
      <c r="CN18" s="272"/>
      <c r="CO18" s="273"/>
      <c r="CP18" s="274">
        <f t="shared" si="31"/>
        <v>0</v>
      </c>
      <c r="CQ18" s="275">
        <f t="shared" si="32"/>
        <v>0</v>
      </c>
      <c r="CR18" s="271"/>
      <c r="CS18" s="272"/>
      <c r="CT18" s="273"/>
      <c r="CU18" s="274">
        <f t="shared" si="33"/>
        <v>0</v>
      </c>
      <c r="CV18" s="275">
        <f t="shared" si="34"/>
        <v>0</v>
      </c>
      <c r="CW18" s="276" t="e">
        <f t="shared" si="35"/>
        <v>#DIV/0!</v>
      </c>
      <c r="CX18" s="277" t="e">
        <f t="shared" si="40"/>
        <v>#DIV/0!</v>
      </c>
      <c r="CY18" s="382">
        <f t="shared" si="41"/>
        <v>0</v>
      </c>
      <c r="CZ18" s="380">
        <f t="shared" si="42"/>
        <v>0</v>
      </c>
      <c r="DA18" s="381">
        <f t="shared" si="43"/>
        <v>0</v>
      </c>
    </row>
    <row r="19" spans="1:105" s="247" customFormat="1" ht="11.25" x14ac:dyDescent="0.2">
      <c r="A19" s="267">
        <v>13</v>
      </c>
      <c r="B19" s="268"/>
      <c r="C19" s="269"/>
      <c r="D19" s="270"/>
      <c r="E19" s="256">
        <f t="shared" si="36"/>
        <v>0</v>
      </c>
      <c r="F19" s="271"/>
      <c r="G19" s="272"/>
      <c r="H19" s="273"/>
      <c r="I19" s="274">
        <f t="shared" si="37"/>
        <v>0</v>
      </c>
      <c r="J19" s="275">
        <f t="shared" si="0"/>
        <v>0</v>
      </c>
      <c r="K19" s="271"/>
      <c r="L19" s="272"/>
      <c r="M19" s="273"/>
      <c r="N19" s="274">
        <f t="shared" si="1"/>
        <v>0</v>
      </c>
      <c r="O19" s="275">
        <f t="shared" si="2"/>
        <v>0</v>
      </c>
      <c r="P19" s="271"/>
      <c r="Q19" s="272"/>
      <c r="R19" s="273"/>
      <c r="S19" s="274">
        <f t="shared" si="3"/>
        <v>0</v>
      </c>
      <c r="T19" s="275">
        <f t="shared" si="4"/>
        <v>0</v>
      </c>
      <c r="U19" s="271"/>
      <c r="V19" s="272"/>
      <c r="W19" s="273"/>
      <c r="X19" s="274">
        <f t="shared" si="5"/>
        <v>0</v>
      </c>
      <c r="Y19" s="275">
        <f t="shared" si="6"/>
        <v>0</v>
      </c>
      <c r="Z19" s="271"/>
      <c r="AA19" s="272"/>
      <c r="AB19" s="273"/>
      <c r="AC19" s="274">
        <f t="shared" si="7"/>
        <v>0</v>
      </c>
      <c r="AD19" s="275">
        <f t="shared" si="8"/>
        <v>0</v>
      </c>
      <c r="AE19" s="271"/>
      <c r="AF19" s="272"/>
      <c r="AG19" s="273"/>
      <c r="AH19" s="274">
        <f t="shared" si="9"/>
        <v>0</v>
      </c>
      <c r="AI19" s="275">
        <f t="shared" si="10"/>
        <v>0</v>
      </c>
      <c r="AJ19" s="271"/>
      <c r="AK19" s="272"/>
      <c r="AL19" s="273"/>
      <c r="AM19" s="274">
        <f t="shared" si="11"/>
        <v>0</v>
      </c>
      <c r="AN19" s="275">
        <f t="shared" si="12"/>
        <v>0</v>
      </c>
      <c r="AO19" s="271"/>
      <c r="AP19" s="272"/>
      <c r="AQ19" s="273"/>
      <c r="AR19" s="274">
        <f t="shared" si="13"/>
        <v>0</v>
      </c>
      <c r="AS19" s="275">
        <f t="shared" si="14"/>
        <v>0</v>
      </c>
      <c r="AT19" s="271"/>
      <c r="AU19" s="272"/>
      <c r="AV19" s="273"/>
      <c r="AW19" s="274">
        <f t="shared" si="15"/>
        <v>0</v>
      </c>
      <c r="AX19" s="275">
        <f t="shared" si="16"/>
        <v>0</v>
      </c>
      <c r="AY19" s="271"/>
      <c r="AZ19" s="272"/>
      <c r="BA19" s="273"/>
      <c r="BB19" s="274">
        <f t="shared" si="17"/>
        <v>0</v>
      </c>
      <c r="BC19" s="275">
        <f t="shared" si="18"/>
        <v>0</v>
      </c>
      <c r="BD19" s="271"/>
      <c r="BE19" s="272"/>
      <c r="BF19" s="273"/>
      <c r="BG19" s="274">
        <f t="shared" si="19"/>
        <v>0</v>
      </c>
      <c r="BH19" s="275">
        <f t="shared" si="20"/>
        <v>0</v>
      </c>
      <c r="BI19" s="271"/>
      <c r="BJ19" s="272"/>
      <c r="BK19" s="273"/>
      <c r="BL19" s="274">
        <f t="shared" si="38"/>
        <v>0</v>
      </c>
      <c r="BM19" s="275">
        <f t="shared" si="39"/>
        <v>0</v>
      </c>
      <c r="BN19" s="271"/>
      <c r="BO19" s="272"/>
      <c r="BP19" s="273"/>
      <c r="BQ19" s="274">
        <f t="shared" si="21"/>
        <v>0</v>
      </c>
      <c r="BR19" s="275">
        <f t="shared" si="22"/>
        <v>0</v>
      </c>
      <c r="BS19" s="271"/>
      <c r="BT19" s="272"/>
      <c r="BU19" s="273"/>
      <c r="BV19" s="274">
        <f t="shared" si="23"/>
        <v>0</v>
      </c>
      <c r="BW19" s="275">
        <f t="shared" si="24"/>
        <v>0</v>
      </c>
      <c r="BX19" s="271"/>
      <c r="BY19" s="272"/>
      <c r="BZ19" s="273"/>
      <c r="CA19" s="274">
        <f t="shared" si="25"/>
        <v>0</v>
      </c>
      <c r="CB19" s="275">
        <f t="shared" si="26"/>
        <v>0</v>
      </c>
      <c r="CC19" s="271"/>
      <c r="CD19" s="272"/>
      <c r="CE19" s="273"/>
      <c r="CF19" s="274">
        <f t="shared" si="27"/>
        <v>0</v>
      </c>
      <c r="CG19" s="275">
        <f t="shared" si="28"/>
        <v>0</v>
      </c>
      <c r="CH19" s="271"/>
      <c r="CI19" s="272"/>
      <c r="CJ19" s="273"/>
      <c r="CK19" s="274">
        <f t="shared" si="29"/>
        <v>0</v>
      </c>
      <c r="CL19" s="275">
        <f t="shared" si="30"/>
        <v>0</v>
      </c>
      <c r="CM19" s="271"/>
      <c r="CN19" s="272"/>
      <c r="CO19" s="273"/>
      <c r="CP19" s="274">
        <f t="shared" si="31"/>
        <v>0</v>
      </c>
      <c r="CQ19" s="275">
        <f t="shared" si="32"/>
        <v>0</v>
      </c>
      <c r="CR19" s="271"/>
      <c r="CS19" s="272"/>
      <c r="CT19" s="273"/>
      <c r="CU19" s="274">
        <f t="shared" si="33"/>
        <v>0</v>
      </c>
      <c r="CV19" s="275">
        <f t="shared" si="34"/>
        <v>0</v>
      </c>
      <c r="CW19" s="276" t="e">
        <f t="shared" si="35"/>
        <v>#DIV/0!</v>
      </c>
      <c r="CX19" s="277" t="e">
        <f t="shared" si="40"/>
        <v>#DIV/0!</v>
      </c>
      <c r="CY19" s="382">
        <f t="shared" si="41"/>
        <v>0</v>
      </c>
      <c r="CZ19" s="380">
        <f t="shared" si="42"/>
        <v>0</v>
      </c>
      <c r="DA19" s="381">
        <f t="shared" si="43"/>
        <v>0</v>
      </c>
    </row>
    <row r="20" spans="1:105" s="247" customFormat="1" ht="11.25" x14ac:dyDescent="0.2">
      <c r="A20" s="267">
        <v>14</v>
      </c>
      <c r="B20" s="268"/>
      <c r="C20" s="269"/>
      <c r="D20" s="270"/>
      <c r="E20" s="256">
        <f t="shared" si="36"/>
        <v>0</v>
      </c>
      <c r="F20" s="271"/>
      <c r="G20" s="272"/>
      <c r="H20" s="273"/>
      <c r="I20" s="274">
        <f t="shared" si="37"/>
        <v>0</v>
      </c>
      <c r="J20" s="275">
        <f t="shared" si="0"/>
        <v>0</v>
      </c>
      <c r="K20" s="271"/>
      <c r="L20" s="272"/>
      <c r="M20" s="273"/>
      <c r="N20" s="274">
        <f t="shared" si="1"/>
        <v>0</v>
      </c>
      <c r="O20" s="275">
        <f t="shared" si="2"/>
        <v>0</v>
      </c>
      <c r="P20" s="271"/>
      <c r="Q20" s="272"/>
      <c r="R20" s="273"/>
      <c r="S20" s="274">
        <f t="shared" si="3"/>
        <v>0</v>
      </c>
      <c r="T20" s="275">
        <f t="shared" si="4"/>
        <v>0</v>
      </c>
      <c r="U20" s="271"/>
      <c r="V20" s="272"/>
      <c r="W20" s="273"/>
      <c r="X20" s="274">
        <f t="shared" si="5"/>
        <v>0</v>
      </c>
      <c r="Y20" s="275">
        <f t="shared" si="6"/>
        <v>0</v>
      </c>
      <c r="Z20" s="271"/>
      <c r="AA20" s="272"/>
      <c r="AB20" s="273"/>
      <c r="AC20" s="274">
        <f t="shared" si="7"/>
        <v>0</v>
      </c>
      <c r="AD20" s="275">
        <f t="shared" si="8"/>
        <v>0</v>
      </c>
      <c r="AE20" s="271"/>
      <c r="AF20" s="272"/>
      <c r="AG20" s="273"/>
      <c r="AH20" s="274">
        <f t="shared" si="9"/>
        <v>0</v>
      </c>
      <c r="AI20" s="275">
        <f t="shared" si="10"/>
        <v>0</v>
      </c>
      <c r="AJ20" s="271"/>
      <c r="AK20" s="272"/>
      <c r="AL20" s="273"/>
      <c r="AM20" s="274">
        <f t="shared" si="11"/>
        <v>0</v>
      </c>
      <c r="AN20" s="275">
        <f t="shared" si="12"/>
        <v>0</v>
      </c>
      <c r="AO20" s="271"/>
      <c r="AP20" s="272"/>
      <c r="AQ20" s="273"/>
      <c r="AR20" s="274">
        <f t="shared" si="13"/>
        <v>0</v>
      </c>
      <c r="AS20" s="275">
        <f t="shared" si="14"/>
        <v>0</v>
      </c>
      <c r="AT20" s="271"/>
      <c r="AU20" s="272"/>
      <c r="AV20" s="273"/>
      <c r="AW20" s="274">
        <f t="shared" si="15"/>
        <v>0</v>
      </c>
      <c r="AX20" s="275">
        <f t="shared" si="16"/>
        <v>0</v>
      </c>
      <c r="AY20" s="271"/>
      <c r="AZ20" s="272"/>
      <c r="BA20" s="273"/>
      <c r="BB20" s="274">
        <f t="shared" si="17"/>
        <v>0</v>
      </c>
      <c r="BC20" s="275">
        <f t="shared" si="18"/>
        <v>0</v>
      </c>
      <c r="BD20" s="271"/>
      <c r="BE20" s="272"/>
      <c r="BF20" s="273"/>
      <c r="BG20" s="274">
        <f t="shared" si="19"/>
        <v>0</v>
      </c>
      <c r="BH20" s="275">
        <f t="shared" si="20"/>
        <v>0</v>
      </c>
      <c r="BI20" s="271"/>
      <c r="BJ20" s="272"/>
      <c r="BK20" s="273"/>
      <c r="BL20" s="274">
        <f t="shared" si="38"/>
        <v>0</v>
      </c>
      <c r="BM20" s="275">
        <f t="shared" si="39"/>
        <v>0</v>
      </c>
      <c r="BN20" s="271"/>
      <c r="BO20" s="272"/>
      <c r="BP20" s="273"/>
      <c r="BQ20" s="274">
        <f t="shared" si="21"/>
        <v>0</v>
      </c>
      <c r="BR20" s="275">
        <f t="shared" si="22"/>
        <v>0</v>
      </c>
      <c r="BS20" s="271"/>
      <c r="BT20" s="272"/>
      <c r="BU20" s="273"/>
      <c r="BV20" s="274">
        <f t="shared" si="23"/>
        <v>0</v>
      </c>
      <c r="BW20" s="275">
        <f t="shared" si="24"/>
        <v>0</v>
      </c>
      <c r="BX20" s="271"/>
      <c r="BY20" s="272"/>
      <c r="BZ20" s="273"/>
      <c r="CA20" s="274">
        <f t="shared" si="25"/>
        <v>0</v>
      </c>
      <c r="CB20" s="275">
        <f t="shared" si="26"/>
        <v>0</v>
      </c>
      <c r="CC20" s="271"/>
      <c r="CD20" s="272"/>
      <c r="CE20" s="273"/>
      <c r="CF20" s="274">
        <f t="shared" si="27"/>
        <v>0</v>
      </c>
      <c r="CG20" s="275">
        <f t="shared" si="28"/>
        <v>0</v>
      </c>
      <c r="CH20" s="271"/>
      <c r="CI20" s="272"/>
      <c r="CJ20" s="273"/>
      <c r="CK20" s="274">
        <f t="shared" si="29"/>
        <v>0</v>
      </c>
      <c r="CL20" s="275">
        <f t="shared" si="30"/>
        <v>0</v>
      </c>
      <c r="CM20" s="271"/>
      <c r="CN20" s="272"/>
      <c r="CO20" s="273"/>
      <c r="CP20" s="274">
        <f t="shared" si="31"/>
        <v>0</v>
      </c>
      <c r="CQ20" s="275">
        <f t="shared" si="32"/>
        <v>0</v>
      </c>
      <c r="CR20" s="271"/>
      <c r="CS20" s="272"/>
      <c r="CT20" s="273"/>
      <c r="CU20" s="274">
        <f t="shared" si="33"/>
        <v>0</v>
      </c>
      <c r="CV20" s="275">
        <f t="shared" si="34"/>
        <v>0</v>
      </c>
      <c r="CW20" s="276" t="e">
        <f t="shared" si="35"/>
        <v>#DIV/0!</v>
      </c>
      <c r="CX20" s="277" t="e">
        <f t="shared" si="40"/>
        <v>#DIV/0!</v>
      </c>
      <c r="CY20" s="382">
        <f t="shared" si="41"/>
        <v>0</v>
      </c>
      <c r="CZ20" s="380">
        <f t="shared" si="42"/>
        <v>0</v>
      </c>
      <c r="DA20" s="381">
        <f t="shared" si="43"/>
        <v>0</v>
      </c>
    </row>
    <row r="21" spans="1:105" s="247" customFormat="1" ht="11.25" x14ac:dyDescent="0.2">
      <c r="A21" s="267">
        <v>15</v>
      </c>
      <c r="B21" s="268"/>
      <c r="C21" s="269"/>
      <c r="D21" s="270"/>
      <c r="E21" s="256">
        <f t="shared" si="36"/>
        <v>0</v>
      </c>
      <c r="F21" s="271"/>
      <c r="G21" s="272"/>
      <c r="H21" s="273"/>
      <c r="I21" s="274">
        <f t="shared" si="37"/>
        <v>0</v>
      </c>
      <c r="J21" s="275">
        <f t="shared" si="0"/>
        <v>0</v>
      </c>
      <c r="K21" s="271"/>
      <c r="L21" s="272"/>
      <c r="M21" s="273"/>
      <c r="N21" s="274">
        <f t="shared" si="1"/>
        <v>0</v>
      </c>
      <c r="O21" s="275">
        <f t="shared" si="2"/>
        <v>0</v>
      </c>
      <c r="P21" s="271"/>
      <c r="Q21" s="272"/>
      <c r="R21" s="273"/>
      <c r="S21" s="274">
        <f t="shared" si="3"/>
        <v>0</v>
      </c>
      <c r="T21" s="275">
        <f t="shared" si="4"/>
        <v>0</v>
      </c>
      <c r="U21" s="271"/>
      <c r="V21" s="272"/>
      <c r="W21" s="273"/>
      <c r="X21" s="274">
        <f t="shared" si="5"/>
        <v>0</v>
      </c>
      <c r="Y21" s="275">
        <f t="shared" si="6"/>
        <v>0</v>
      </c>
      <c r="Z21" s="271"/>
      <c r="AA21" s="272"/>
      <c r="AB21" s="273"/>
      <c r="AC21" s="274">
        <f t="shared" si="7"/>
        <v>0</v>
      </c>
      <c r="AD21" s="275">
        <f t="shared" si="8"/>
        <v>0</v>
      </c>
      <c r="AE21" s="271"/>
      <c r="AF21" s="272"/>
      <c r="AG21" s="273"/>
      <c r="AH21" s="274">
        <f t="shared" si="9"/>
        <v>0</v>
      </c>
      <c r="AI21" s="275">
        <f t="shared" si="10"/>
        <v>0</v>
      </c>
      <c r="AJ21" s="271"/>
      <c r="AK21" s="272"/>
      <c r="AL21" s="273"/>
      <c r="AM21" s="274">
        <f t="shared" si="11"/>
        <v>0</v>
      </c>
      <c r="AN21" s="275">
        <f t="shared" si="12"/>
        <v>0</v>
      </c>
      <c r="AO21" s="271"/>
      <c r="AP21" s="272"/>
      <c r="AQ21" s="273"/>
      <c r="AR21" s="274">
        <f t="shared" si="13"/>
        <v>0</v>
      </c>
      <c r="AS21" s="275">
        <f t="shared" si="14"/>
        <v>0</v>
      </c>
      <c r="AT21" s="271"/>
      <c r="AU21" s="272"/>
      <c r="AV21" s="273"/>
      <c r="AW21" s="274">
        <f t="shared" si="15"/>
        <v>0</v>
      </c>
      <c r="AX21" s="275">
        <f t="shared" si="16"/>
        <v>0</v>
      </c>
      <c r="AY21" s="271"/>
      <c r="AZ21" s="272"/>
      <c r="BA21" s="273"/>
      <c r="BB21" s="274">
        <f t="shared" si="17"/>
        <v>0</v>
      </c>
      <c r="BC21" s="275">
        <f t="shared" si="18"/>
        <v>0</v>
      </c>
      <c r="BD21" s="271"/>
      <c r="BE21" s="272"/>
      <c r="BF21" s="273"/>
      <c r="BG21" s="274">
        <f t="shared" si="19"/>
        <v>0</v>
      </c>
      <c r="BH21" s="275">
        <f t="shared" si="20"/>
        <v>0</v>
      </c>
      <c r="BI21" s="271"/>
      <c r="BJ21" s="272"/>
      <c r="BK21" s="273"/>
      <c r="BL21" s="274">
        <f t="shared" si="38"/>
        <v>0</v>
      </c>
      <c r="BM21" s="275">
        <f t="shared" si="39"/>
        <v>0</v>
      </c>
      <c r="BN21" s="271"/>
      <c r="BO21" s="272"/>
      <c r="BP21" s="273"/>
      <c r="BQ21" s="274">
        <f t="shared" si="21"/>
        <v>0</v>
      </c>
      <c r="BR21" s="275">
        <f t="shared" si="22"/>
        <v>0</v>
      </c>
      <c r="BS21" s="271"/>
      <c r="BT21" s="272"/>
      <c r="BU21" s="273"/>
      <c r="BV21" s="274">
        <f t="shared" si="23"/>
        <v>0</v>
      </c>
      <c r="BW21" s="275">
        <f t="shared" si="24"/>
        <v>0</v>
      </c>
      <c r="BX21" s="271"/>
      <c r="BY21" s="272"/>
      <c r="BZ21" s="273"/>
      <c r="CA21" s="274">
        <f t="shared" si="25"/>
        <v>0</v>
      </c>
      <c r="CB21" s="275">
        <f t="shared" si="26"/>
        <v>0</v>
      </c>
      <c r="CC21" s="271"/>
      <c r="CD21" s="272"/>
      <c r="CE21" s="273"/>
      <c r="CF21" s="274">
        <f t="shared" si="27"/>
        <v>0</v>
      </c>
      <c r="CG21" s="275">
        <f t="shared" si="28"/>
        <v>0</v>
      </c>
      <c r="CH21" s="271"/>
      <c r="CI21" s="272"/>
      <c r="CJ21" s="273"/>
      <c r="CK21" s="274">
        <f t="shared" si="29"/>
        <v>0</v>
      </c>
      <c r="CL21" s="275">
        <f t="shared" si="30"/>
        <v>0</v>
      </c>
      <c r="CM21" s="271"/>
      <c r="CN21" s="272"/>
      <c r="CO21" s="273"/>
      <c r="CP21" s="274">
        <f t="shared" si="31"/>
        <v>0</v>
      </c>
      <c r="CQ21" s="275">
        <f t="shared" si="32"/>
        <v>0</v>
      </c>
      <c r="CR21" s="271"/>
      <c r="CS21" s="272"/>
      <c r="CT21" s="273"/>
      <c r="CU21" s="274">
        <f t="shared" si="33"/>
        <v>0</v>
      </c>
      <c r="CV21" s="275">
        <f t="shared" si="34"/>
        <v>0</v>
      </c>
      <c r="CW21" s="276" t="e">
        <f t="shared" si="35"/>
        <v>#DIV/0!</v>
      </c>
      <c r="CX21" s="277" t="e">
        <f t="shared" si="40"/>
        <v>#DIV/0!</v>
      </c>
      <c r="CY21" s="382">
        <f t="shared" si="41"/>
        <v>0</v>
      </c>
      <c r="CZ21" s="380">
        <f t="shared" si="42"/>
        <v>0</v>
      </c>
      <c r="DA21" s="381">
        <f t="shared" si="43"/>
        <v>0</v>
      </c>
    </row>
    <row r="22" spans="1:105" s="247" customFormat="1" ht="11.25" x14ac:dyDescent="0.2">
      <c r="A22" s="267">
        <v>16</v>
      </c>
      <c r="B22" s="268"/>
      <c r="C22" s="269"/>
      <c r="D22" s="270"/>
      <c r="E22" s="256">
        <f t="shared" si="36"/>
        <v>0</v>
      </c>
      <c r="F22" s="271"/>
      <c r="G22" s="272"/>
      <c r="H22" s="273"/>
      <c r="I22" s="274">
        <f t="shared" si="37"/>
        <v>0</v>
      </c>
      <c r="J22" s="275">
        <f t="shared" si="0"/>
        <v>0</v>
      </c>
      <c r="K22" s="271"/>
      <c r="L22" s="272"/>
      <c r="M22" s="273"/>
      <c r="N22" s="274">
        <f t="shared" si="1"/>
        <v>0</v>
      </c>
      <c r="O22" s="275">
        <f t="shared" si="2"/>
        <v>0</v>
      </c>
      <c r="P22" s="271"/>
      <c r="Q22" s="272"/>
      <c r="R22" s="273"/>
      <c r="S22" s="274">
        <f t="shared" si="3"/>
        <v>0</v>
      </c>
      <c r="T22" s="275">
        <f t="shared" si="4"/>
        <v>0</v>
      </c>
      <c r="U22" s="271"/>
      <c r="V22" s="272"/>
      <c r="W22" s="273"/>
      <c r="X22" s="274">
        <f t="shared" si="5"/>
        <v>0</v>
      </c>
      <c r="Y22" s="275">
        <f t="shared" si="6"/>
        <v>0</v>
      </c>
      <c r="Z22" s="271"/>
      <c r="AA22" s="272"/>
      <c r="AB22" s="273"/>
      <c r="AC22" s="274">
        <f t="shared" si="7"/>
        <v>0</v>
      </c>
      <c r="AD22" s="275">
        <f t="shared" si="8"/>
        <v>0</v>
      </c>
      <c r="AE22" s="271"/>
      <c r="AF22" s="272"/>
      <c r="AG22" s="273"/>
      <c r="AH22" s="274">
        <f t="shared" si="9"/>
        <v>0</v>
      </c>
      <c r="AI22" s="275">
        <f t="shared" si="10"/>
        <v>0</v>
      </c>
      <c r="AJ22" s="271"/>
      <c r="AK22" s="272"/>
      <c r="AL22" s="273"/>
      <c r="AM22" s="274">
        <f t="shared" si="11"/>
        <v>0</v>
      </c>
      <c r="AN22" s="275">
        <f t="shared" si="12"/>
        <v>0</v>
      </c>
      <c r="AO22" s="271"/>
      <c r="AP22" s="272"/>
      <c r="AQ22" s="273"/>
      <c r="AR22" s="274">
        <f t="shared" si="13"/>
        <v>0</v>
      </c>
      <c r="AS22" s="275">
        <f t="shared" si="14"/>
        <v>0</v>
      </c>
      <c r="AT22" s="271"/>
      <c r="AU22" s="272"/>
      <c r="AV22" s="273"/>
      <c r="AW22" s="274">
        <f t="shared" si="15"/>
        <v>0</v>
      </c>
      <c r="AX22" s="275">
        <f t="shared" si="16"/>
        <v>0</v>
      </c>
      <c r="AY22" s="271"/>
      <c r="AZ22" s="272"/>
      <c r="BA22" s="273"/>
      <c r="BB22" s="274">
        <f t="shared" si="17"/>
        <v>0</v>
      </c>
      <c r="BC22" s="275">
        <f t="shared" si="18"/>
        <v>0</v>
      </c>
      <c r="BD22" s="271"/>
      <c r="BE22" s="272"/>
      <c r="BF22" s="273"/>
      <c r="BG22" s="274">
        <f t="shared" si="19"/>
        <v>0</v>
      </c>
      <c r="BH22" s="275">
        <f t="shared" si="20"/>
        <v>0</v>
      </c>
      <c r="BI22" s="271"/>
      <c r="BJ22" s="272"/>
      <c r="BK22" s="273"/>
      <c r="BL22" s="274">
        <f t="shared" si="38"/>
        <v>0</v>
      </c>
      <c r="BM22" s="275">
        <f t="shared" si="39"/>
        <v>0</v>
      </c>
      <c r="BN22" s="271"/>
      <c r="BO22" s="272"/>
      <c r="BP22" s="273"/>
      <c r="BQ22" s="274">
        <f t="shared" si="21"/>
        <v>0</v>
      </c>
      <c r="BR22" s="275">
        <f t="shared" si="22"/>
        <v>0</v>
      </c>
      <c r="BS22" s="271"/>
      <c r="BT22" s="272"/>
      <c r="BU22" s="273"/>
      <c r="BV22" s="274">
        <f t="shared" si="23"/>
        <v>0</v>
      </c>
      <c r="BW22" s="275">
        <f t="shared" si="24"/>
        <v>0</v>
      </c>
      <c r="BX22" s="271"/>
      <c r="BY22" s="272"/>
      <c r="BZ22" s="273"/>
      <c r="CA22" s="274">
        <f t="shared" si="25"/>
        <v>0</v>
      </c>
      <c r="CB22" s="275">
        <f t="shared" si="26"/>
        <v>0</v>
      </c>
      <c r="CC22" s="271"/>
      <c r="CD22" s="272"/>
      <c r="CE22" s="273"/>
      <c r="CF22" s="274">
        <f t="shared" si="27"/>
        <v>0</v>
      </c>
      <c r="CG22" s="275">
        <f t="shared" si="28"/>
        <v>0</v>
      </c>
      <c r="CH22" s="271"/>
      <c r="CI22" s="272"/>
      <c r="CJ22" s="273"/>
      <c r="CK22" s="274">
        <f t="shared" si="29"/>
        <v>0</v>
      </c>
      <c r="CL22" s="275">
        <f t="shared" si="30"/>
        <v>0</v>
      </c>
      <c r="CM22" s="271"/>
      <c r="CN22" s="272"/>
      <c r="CO22" s="273"/>
      <c r="CP22" s="274">
        <f t="shared" si="31"/>
        <v>0</v>
      </c>
      <c r="CQ22" s="275">
        <f t="shared" si="32"/>
        <v>0</v>
      </c>
      <c r="CR22" s="271"/>
      <c r="CS22" s="272"/>
      <c r="CT22" s="273"/>
      <c r="CU22" s="274">
        <f t="shared" si="33"/>
        <v>0</v>
      </c>
      <c r="CV22" s="275">
        <f t="shared" si="34"/>
        <v>0</v>
      </c>
      <c r="CW22" s="276" t="e">
        <f t="shared" si="35"/>
        <v>#DIV/0!</v>
      </c>
      <c r="CX22" s="277" t="e">
        <f t="shared" si="40"/>
        <v>#DIV/0!</v>
      </c>
      <c r="CY22" s="382">
        <f t="shared" si="41"/>
        <v>0</v>
      </c>
      <c r="CZ22" s="380">
        <f t="shared" si="42"/>
        <v>0</v>
      </c>
      <c r="DA22" s="381">
        <f t="shared" si="43"/>
        <v>0</v>
      </c>
    </row>
    <row r="23" spans="1:105" s="247" customFormat="1" ht="11.25" x14ac:dyDescent="0.2">
      <c r="A23" s="267">
        <v>17</v>
      </c>
      <c r="B23" s="268"/>
      <c r="C23" s="269"/>
      <c r="D23" s="270"/>
      <c r="E23" s="256">
        <f t="shared" si="36"/>
        <v>0</v>
      </c>
      <c r="F23" s="271"/>
      <c r="G23" s="272"/>
      <c r="H23" s="273"/>
      <c r="I23" s="274">
        <f t="shared" si="37"/>
        <v>0</v>
      </c>
      <c r="J23" s="275">
        <f t="shared" si="0"/>
        <v>0</v>
      </c>
      <c r="K23" s="271"/>
      <c r="L23" s="272"/>
      <c r="M23" s="273"/>
      <c r="N23" s="274">
        <f t="shared" si="1"/>
        <v>0</v>
      </c>
      <c r="O23" s="275">
        <f t="shared" si="2"/>
        <v>0</v>
      </c>
      <c r="P23" s="271"/>
      <c r="Q23" s="272"/>
      <c r="R23" s="273"/>
      <c r="S23" s="274">
        <f t="shared" si="3"/>
        <v>0</v>
      </c>
      <c r="T23" s="275">
        <f t="shared" si="4"/>
        <v>0</v>
      </c>
      <c r="U23" s="271"/>
      <c r="V23" s="272"/>
      <c r="W23" s="273"/>
      <c r="X23" s="274">
        <f t="shared" si="5"/>
        <v>0</v>
      </c>
      <c r="Y23" s="275">
        <f t="shared" si="6"/>
        <v>0</v>
      </c>
      <c r="Z23" s="271"/>
      <c r="AA23" s="272"/>
      <c r="AB23" s="273"/>
      <c r="AC23" s="274">
        <f t="shared" si="7"/>
        <v>0</v>
      </c>
      <c r="AD23" s="275">
        <f t="shared" si="8"/>
        <v>0</v>
      </c>
      <c r="AE23" s="271"/>
      <c r="AF23" s="272"/>
      <c r="AG23" s="273"/>
      <c r="AH23" s="274">
        <f t="shared" si="9"/>
        <v>0</v>
      </c>
      <c r="AI23" s="275">
        <f t="shared" si="10"/>
        <v>0</v>
      </c>
      <c r="AJ23" s="271"/>
      <c r="AK23" s="272"/>
      <c r="AL23" s="273"/>
      <c r="AM23" s="274">
        <f t="shared" si="11"/>
        <v>0</v>
      </c>
      <c r="AN23" s="275">
        <f t="shared" si="12"/>
        <v>0</v>
      </c>
      <c r="AO23" s="271"/>
      <c r="AP23" s="272"/>
      <c r="AQ23" s="273"/>
      <c r="AR23" s="274">
        <f t="shared" si="13"/>
        <v>0</v>
      </c>
      <c r="AS23" s="275">
        <f t="shared" si="14"/>
        <v>0</v>
      </c>
      <c r="AT23" s="271"/>
      <c r="AU23" s="272"/>
      <c r="AV23" s="273"/>
      <c r="AW23" s="274">
        <f t="shared" si="15"/>
        <v>0</v>
      </c>
      <c r="AX23" s="275">
        <f t="shared" si="16"/>
        <v>0</v>
      </c>
      <c r="AY23" s="271"/>
      <c r="AZ23" s="272"/>
      <c r="BA23" s="273"/>
      <c r="BB23" s="274">
        <f t="shared" si="17"/>
        <v>0</v>
      </c>
      <c r="BC23" s="275">
        <f t="shared" si="18"/>
        <v>0</v>
      </c>
      <c r="BD23" s="271"/>
      <c r="BE23" s="272"/>
      <c r="BF23" s="273"/>
      <c r="BG23" s="274">
        <f t="shared" si="19"/>
        <v>0</v>
      </c>
      <c r="BH23" s="275">
        <f t="shared" si="20"/>
        <v>0</v>
      </c>
      <c r="BI23" s="271"/>
      <c r="BJ23" s="272"/>
      <c r="BK23" s="273"/>
      <c r="BL23" s="274">
        <f t="shared" si="38"/>
        <v>0</v>
      </c>
      <c r="BM23" s="275">
        <f t="shared" si="39"/>
        <v>0</v>
      </c>
      <c r="BN23" s="271"/>
      <c r="BO23" s="272"/>
      <c r="BP23" s="273"/>
      <c r="BQ23" s="274">
        <f t="shared" si="21"/>
        <v>0</v>
      </c>
      <c r="BR23" s="275">
        <f t="shared" si="22"/>
        <v>0</v>
      </c>
      <c r="BS23" s="271"/>
      <c r="BT23" s="272"/>
      <c r="BU23" s="273"/>
      <c r="BV23" s="274">
        <f t="shared" si="23"/>
        <v>0</v>
      </c>
      <c r="BW23" s="275">
        <f t="shared" si="24"/>
        <v>0</v>
      </c>
      <c r="BX23" s="271"/>
      <c r="BY23" s="272"/>
      <c r="BZ23" s="273"/>
      <c r="CA23" s="274">
        <f t="shared" si="25"/>
        <v>0</v>
      </c>
      <c r="CB23" s="275">
        <f t="shared" si="26"/>
        <v>0</v>
      </c>
      <c r="CC23" s="271"/>
      <c r="CD23" s="272"/>
      <c r="CE23" s="273"/>
      <c r="CF23" s="274">
        <f t="shared" si="27"/>
        <v>0</v>
      </c>
      <c r="CG23" s="275">
        <f t="shared" si="28"/>
        <v>0</v>
      </c>
      <c r="CH23" s="271"/>
      <c r="CI23" s="272"/>
      <c r="CJ23" s="273"/>
      <c r="CK23" s="274">
        <f t="shared" si="29"/>
        <v>0</v>
      </c>
      <c r="CL23" s="275">
        <f t="shared" si="30"/>
        <v>0</v>
      </c>
      <c r="CM23" s="271"/>
      <c r="CN23" s="272"/>
      <c r="CO23" s="273"/>
      <c r="CP23" s="274">
        <f t="shared" si="31"/>
        <v>0</v>
      </c>
      <c r="CQ23" s="275">
        <f t="shared" si="32"/>
        <v>0</v>
      </c>
      <c r="CR23" s="271"/>
      <c r="CS23" s="272"/>
      <c r="CT23" s="273"/>
      <c r="CU23" s="274">
        <f t="shared" si="33"/>
        <v>0</v>
      </c>
      <c r="CV23" s="275">
        <f t="shared" si="34"/>
        <v>0</v>
      </c>
      <c r="CW23" s="276" t="e">
        <f t="shared" si="35"/>
        <v>#DIV/0!</v>
      </c>
      <c r="CX23" s="277" t="e">
        <f t="shared" si="40"/>
        <v>#DIV/0!</v>
      </c>
      <c r="CY23" s="382">
        <f t="shared" si="41"/>
        <v>0</v>
      </c>
      <c r="CZ23" s="380">
        <f t="shared" si="42"/>
        <v>0</v>
      </c>
      <c r="DA23" s="381">
        <f t="shared" si="43"/>
        <v>0</v>
      </c>
    </row>
    <row r="24" spans="1:105" s="247" customFormat="1" ht="11.25" x14ac:dyDescent="0.2">
      <c r="A24" s="267">
        <v>18</v>
      </c>
      <c r="B24" s="268"/>
      <c r="C24" s="269"/>
      <c r="D24" s="270"/>
      <c r="E24" s="256">
        <f t="shared" si="36"/>
        <v>0</v>
      </c>
      <c r="F24" s="271"/>
      <c r="G24" s="272"/>
      <c r="H24" s="273"/>
      <c r="I24" s="274">
        <f t="shared" si="37"/>
        <v>0</v>
      </c>
      <c r="J24" s="275">
        <f t="shared" si="0"/>
        <v>0</v>
      </c>
      <c r="K24" s="271"/>
      <c r="L24" s="272"/>
      <c r="M24" s="273"/>
      <c r="N24" s="274">
        <f t="shared" si="1"/>
        <v>0</v>
      </c>
      <c r="O24" s="275">
        <f t="shared" si="2"/>
        <v>0</v>
      </c>
      <c r="P24" s="271"/>
      <c r="Q24" s="272"/>
      <c r="R24" s="273"/>
      <c r="S24" s="274">
        <f t="shared" si="3"/>
        <v>0</v>
      </c>
      <c r="T24" s="275">
        <f t="shared" si="4"/>
        <v>0</v>
      </c>
      <c r="U24" s="271"/>
      <c r="V24" s="272"/>
      <c r="W24" s="273"/>
      <c r="X24" s="274">
        <f t="shared" si="5"/>
        <v>0</v>
      </c>
      <c r="Y24" s="275">
        <f t="shared" si="6"/>
        <v>0</v>
      </c>
      <c r="Z24" s="271"/>
      <c r="AA24" s="272"/>
      <c r="AB24" s="273"/>
      <c r="AC24" s="274">
        <f t="shared" si="7"/>
        <v>0</v>
      </c>
      <c r="AD24" s="275">
        <f t="shared" si="8"/>
        <v>0</v>
      </c>
      <c r="AE24" s="271"/>
      <c r="AF24" s="272"/>
      <c r="AG24" s="273"/>
      <c r="AH24" s="274">
        <f t="shared" si="9"/>
        <v>0</v>
      </c>
      <c r="AI24" s="275">
        <f t="shared" si="10"/>
        <v>0</v>
      </c>
      <c r="AJ24" s="271"/>
      <c r="AK24" s="272"/>
      <c r="AL24" s="273"/>
      <c r="AM24" s="274">
        <f t="shared" si="11"/>
        <v>0</v>
      </c>
      <c r="AN24" s="275">
        <f t="shared" si="12"/>
        <v>0</v>
      </c>
      <c r="AO24" s="271"/>
      <c r="AP24" s="272"/>
      <c r="AQ24" s="273"/>
      <c r="AR24" s="274">
        <f t="shared" si="13"/>
        <v>0</v>
      </c>
      <c r="AS24" s="275">
        <f t="shared" si="14"/>
        <v>0</v>
      </c>
      <c r="AT24" s="271"/>
      <c r="AU24" s="272"/>
      <c r="AV24" s="273"/>
      <c r="AW24" s="274">
        <f t="shared" si="15"/>
        <v>0</v>
      </c>
      <c r="AX24" s="275">
        <f t="shared" si="16"/>
        <v>0</v>
      </c>
      <c r="AY24" s="271"/>
      <c r="AZ24" s="272"/>
      <c r="BA24" s="273"/>
      <c r="BB24" s="274">
        <f t="shared" si="17"/>
        <v>0</v>
      </c>
      <c r="BC24" s="275">
        <f t="shared" si="18"/>
        <v>0</v>
      </c>
      <c r="BD24" s="271"/>
      <c r="BE24" s="272"/>
      <c r="BF24" s="273"/>
      <c r="BG24" s="274">
        <f t="shared" si="19"/>
        <v>0</v>
      </c>
      <c r="BH24" s="275">
        <f t="shared" si="20"/>
        <v>0</v>
      </c>
      <c r="BI24" s="271"/>
      <c r="BJ24" s="272"/>
      <c r="BK24" s="273"/>
      <c r="BL24" s="274">
        <f t="shared" si="38"/>
        <v>0</v>
      </c>
      <c r="BM24" s="275">
        <f t="shared" si="39"/>
        <v>0</v>
      </c>
      <c r="BN24" s="271"/>
      <c r="BO24" s="272"/>
      <c r="BP24" s="273"/>
      <c r="BQ24" s="274">
        <f t="shared" si="21"/>
        <v>0</v>
      </c>
      <c r="BR24" s="275">
        <f t="shared" si="22"/>
        <v>0</v>
      </c>
      <c r="BS24" s="271"/>
      <c r="BT24" s="272"/>
      <c r="BU24" s="273"/>
      <c r="BV24" s="274">
        <f t="shared" si="23"/>
        <v>0</v>
      </c>
      <c r="BW24" s="275">
        <f t="shared" si="24"/>
        <v>0</v>
      </c>
      <c r="BX24" s="271"/>
      <c r="BY24" s="272"/>
      <c r="BZ24" s="273"/>
      <c r="CA24" s="274">
        <f t="shared" si="25"/>
        <v>0</v>
      </c>
      <c r="CB24" s="275">
        <f t="shared" si="26"/>
        <v>0</v>
      </c>
      <c r="CC24" s="271"/>
      <c r="CD24" s="272"/>
      <c r="CE24" s="273"/>
      <c r="CF24" s="274">
        <f t="shared" si="27"/>
        <v>0</v>
      </c>
      <c r="CG24" s="275">
        <f t="shared" si="28"/>
        <v>0</v>
      </c>
      <c r="CH24" s="271"/>
      <c r="CI24" s="272"/>
      <c r="CJ24" s="273"/>
      <c r="CK24" s="274">
        <f t="shared" si="29"/>
        <v>0</v>
      </c>
      <c r="CL24" s="275">
        <f t="shared" si="30"/>
        <v>0</v>
      </c>
      <c r="CM24" s="271"/>
      <c r="CN24" s="272"/>
      <c r="CO24" s="273"/>
      <c r="CP24" s="274">
        <f t="shared" si="31"/>
        <v>0</v>
      </c>
      <c r="CQ24" s="275">
        <f t="shared" si="32"/>
        <v>0</v>
      </c>
      <c r="CR24" s="271"/>
      <c r="CS24" s="272"/>
      <c r="CT24" s="273"/>
      <c r="CU24" s="274">
        <f t="shared" si="33"/>
        <v>0</v>
      </c>
      <c r="CV24" s="275">
        <f t="shared" si="34"/>
        <v>0</v>
      </c>
      <c r="CW24" s="276" t="e">
        <f t="shared" si="35"/>
        <v>#DIV/0!</v>
      </c>
      <c r="CX24" s="277" t="e">
        <f t="shared" si="40"/>
        <v>#DIV/0!</v>
      </c>
      <c r="CY24" s="382">
        <f t="shared" si="41"/>
        <v>0</v>
      </c>
      <c r="CZ24" s="380">
        <f t="shared" si="42"/>
        <v>0</v>
      </c>
      <c r="DA24" s="381">
        <f t="shared" si="43"/>
        <v>0</v>
      </c>
    </row>
    <row r="25" spans="1:105" s="247" customFormat="1" ht="11.25" x14ac:dyDescent="0.2">
      <c r="A25" s="267">
        <v>19</v>
      </c>
      <c r="B25" s="268"/>
      <c r="C25" s="269"/>
      <c r="D25" s="270"/>
      <c r="E25" s="256">
        <f t="shared" si="36"/>
        <v>0</v>
      </c>
      <c r="F25" s="271"/>
      <c r="G25" s="272"/>
      <c r="H25" s="273"/>
      <c r="I25" s="274">
        <f t="shared" si="37"/>
        <v>0</v>
      </c>
      <c r="J25" s="275">
        <f t="shared" si="0"/>
        <v>0</v>
      </c>
      <c r="K25" s="271"/>
      <c r="L25" s="272"/>
      <c r="M25" s="273"/>
      <c r="N25" s="274">
        <f t="shared" si="1"/>
        <v>0</v>
      </c>
      <c r="O25" s="275">
        <f t="shared" si="2"/>
        <v>0</v>
      </c>
      <c r="P25" s="271"/>
      <c r="Q25" s="272"/>
      <c r="R25" s="273"/>
      <c r="S25" s="274">
        <f t="shared" si="3"/>
        <v>0</v>
      </c>
      <c r="T25" s="275">
        <f t="shared" si="4"/>
        <v>0</v>
      </c>
      <c r="U25" s="271"/>
      <c r="V25" s="272"/>
      <c r="W25" s="273"/>
      <c r="X25" s="274">
        <f t="shared" si="5"/>
        <v>0</v>
      </c>
      <c r="Y25" s="275">
        <f t="shared" si="6"/>
        <v>0</v>
      </c>
      <c r="Z25" s="271"/>
      <c r="AA25" s="272"/>
      <c r="AB25" s="273"/>
      <c r="AC25" s="274">
        <f t="shared" si="7"/>
        <v>0</v>
      </c>
      <c r="AD25" s="275">
        <f t="shared" si="8"/>
        <v>0</v>
      </c>
      <c r="AE25" s="271"/>
      <c r="AF25" s="272"/>
      <c r="AG25" s="273"/>
      <c r="AH25" s="274">
        <f t="shared" si="9"/>
        <v>0</v>
      </c>
      <c r="AI25" s="275">
        <f t="shared" si="10"/>
        <v>0</v>
      </c>
      <c r="AJ25" s="271"/>
      <c r="AK25" s="272"/>
      <c r="AL25" s="273"/>
      <c r="AM25" s="274">
        <f t="shared" si="11"/>
        <v>0</v>
      </c>
      <c r="AN25" s="275">
        <f t="shared" si="12"/>
        <v>0</v>
      </c>
      <c r="AO25" s="271"/>
      <c r="AP25" s="272"/>
      <c r="AQ25" s="273"/>
      <c r="AR25" s="274">
        <f t="shared" si="13"/>
        <v>0</v>
      </c>
      <c r="AS25" s="275">
        <f t="shared" si="14"/>
        <v>0</v>
      </c>
      <c r="AT25" s="271"/>
      <c r="AU25" s="272"/>
      <c r="AV25" s="273"/>
      <c r="AW25" s="274">
        <f t="shared" si="15"/>
        <v>0</v>
      </c>
      <c r="AX25" s="275">
        <f t="shared" si="16"/>
        <v>0</v>
      </c>
      <c r="AY25" s="271"/>
      <c r="AZ25" s="272"/>
      <c r="BA25" s="273"/>
      <c r="BB25" s="274">
        <f t="shared" si="17"/>
        <v>0</v>
      </c>
      <c r="BC25" s="275">
        <f t="shared" si="18"/>
        <v>0</v>
      </c>
      <c r="BD25" s="271"/>
      <c r="BE25" s="272"/>
      <c r="BF25" s="273"/>
      <c r="BG25" s="274">
        <f t="shared" si="19"/>
        <v>0</v>
      </c>
      <c r="BH25" s="275">
        <f t="shared" si="20"/>
        <v>0</v>
      </c>
      <c r="BI25" s="271"/>
      <c r="BJ25" s="272"/>
      <c r="BK25" s="273"/>
      <c r="BL25" s="274">
        <f t="shared" si="38"/>
        <v>0</v>
      </c>
      <c r="BM25" s="275">
        <f t="shared" si="39"/>
        <v>0</v>
      </c>
      <c r="BN25" s="271"/>
      <c r="BO25" s="272"/>
      <c r="BP25" s="273"/>
      <c r="BQ25" s="274">
        <f t="shared" si="21"/>
        <v>0</v>
      </c>
      <c r="BR25" s="275">
        <f t="shared" si="22"/>
        <v>0</v>
      </c>
      <c r="BS25" s="271"/>
      <c r="BT25" s="272"/>
      <c r="BU25" s="273"/>
      <c r="BV25" s="274">
        <f t="shared" si="23"/>
        <v>0</v>
      </c>
      <c r="BW25" s="275">
        <f t="shared" si="24"/>
        <v>0</v>
      </c>
      <c r="BX25" s="271"/>
      <c r="BY25" s="272"/>
      <c r="BZ25" s="273"/>
      <c r="CA25" s="274">
        <f t="shared" si="25"/>
        <v>0</v>
      </c>
      <c r="CB25" s="275">
        <f t="shared" si="26"/>
        <v>0</v>
      </c>
      <c r="CC25" s="271"/>
      <c r="CD25" s="272"/>
      <c r="CE25" s="273"/>
      <c r="CF25" s="274">
        <f t="shared" si="27"/>
        <v>0</v>
      </c>
      <c r="CG25" s="275">
        <f t="shared" si="28"/>
        <v>0</v>
      </c>
      <c r="CH25" s="271"/>
      <c r="CI25" s="272"/>
      <c r="CJ25" s="273"/>
      <c r="CK25" s="274">
        <f t="shared" si="29"/>
        <v>0</v>
      </c>
      <c r="CL25" s="275">
        <f t="shared" si="30"/>
        <v>0</v>
      </c>
      <c r="CM25" s="271"/>
      <c r="CN25" s="272"/>
      <c r="CO25" s="273"/>
      <c r="CP25" s="274">
        <f t="shared" si="31"/>
        <v>0</v>
      </c>
      <c r="CQ25" s="275">
        <f t="shared" si="32"/>
        <v>0</v>
      </c>
      <c r="CR25" s="271"/>
      <c r="CS25" s="272"/>
      <c r="CT25" s="273"/>
      <c r="CU25" s="274">
        <f t="shared" si="33"/>
        <v>0</v>
      </c>
      <c r="CV25" s="275">
        <f t="shared" si="34"/>
        <v>0</v>
      </c>
      <c r="CW25" s="276" t="e">
        <f t="shared" si="35"/>
        <v>#DIV/0!</v>
      </c>
      <c r="CX25" s="277" t="e">
        <f t="shared" si="40"/>
        <v>#DIV/0!</v>
      </c>
      <c r="CY25" s="382">
        <f t="shared" si="41"/>
        <v>0</v>
      </c>
      <c r="CZ25" s="380">
        <f t="shared" si="42"/>
        <v>0</v>
      </c>
      <c r="DA25" s="381">
        <f t="shared" si="43"/>
        <v>0</v>
      </c>
    </row>
    <row r="26" spans="1:105" s="247" customFormat="1" ht="11.25" x14ac:dyDescent="0.2">
      <c r="A26" s="267">
        <v>20</v>
      </c>
      <c r="B26" s="268"/>
      <c r="C26" s="269"/>
      <c r="D26" s="270"/>
      <c r="E26" s="256">
        <f t="shared" si="36"/>
        <v>0</v>
      </c>
      <c r="F26" s="271"/>
      <c r="G26" s="272"/>
      <c r="H26" s="273"/>
      <c r="I26" s="274">
        <f t="shared" si="37"/>
        <v>0</v>
      </c>
      <c r="J26" s="275">
        <f t="shared" si="0"/>
        <v>0</v>
      </c>
      <c r="K26" s="271"/>
      <c r="L26" s="272"/>
      <c r="M26" s="273"/>
      <c r="N26" s="274">
        <f t="shared" si="1"/>
        <v>0</v>
      </c>
      <c r="O26" s="275">
        <f t="shared" si="2"/>
        <v>0</v>
      </c>
      <c r="P26" s="271"/>
      <c r="Q26" s="272"/>
      <c r="R26" s="273"/>
      <c r="S26" s="274">
        <f t="shared" si="3"/>
        <v>0</v>
      </c>
      <c r="T26" s="275">
        <f t="shared" si="4"/>
        <v>0</v>
      </c>
      <c r="U26" s="271"/>
      <c r="V26" s="272"/>
      <c r="W26" s="273"/>
      <c r="X26" s="274">
        <f t="shared" si="5"/>
        <v>0</v>
      </c>
      <c r="Y26" s="275">
        <f t="shared" si="6"/>
        <v>0</v>
      </c>
      <c r="Z26" s="271"/>
      <c r="AA26" s="272"/>
      <c r="AB26" s="273"/>
      <c r="AC26" s="274">
        <f t="shared" si="7"/>
        <v>0</v>
      </c>
      <c r="AD26" s="275">
        <f t="shared" si="8"/>
        <v>0</v>
      </c>
      <c r="AE26" s="271"/>
      <c r="AF26" s="272"/>
      <c r="AG26" s="273"/>
      <c r="AH26" s="274">
        <f t="shared" si="9"/>
        <v>0</v>
      </c>
      <c r="AI26" s="275">
        <f t="shared" si="10"/>
        <v>0</v>
      </c>
      <c r="AJ26" s="271"/>
      <c r="AK26" s="272"/>
      <c r="AL26" s="273"/>
      <c r="AM26" s="274">
        <f t="shared" si="11"/>
        <v>0</v>
      </c>
      <c r="AN26" s="275">
        <f t="shared" si="12"/>
        <v>0</v>
      </c>
      <c r="AO26" s="271"/>
      <c r="AP26" s="272"/>
      <c r="AQ26" s="273"/>
      <c r="AR26" s="274">
        <f t="shared" si="13"/>
        <v>0</v>
      </c>
      <c r="AS26" s="275">
        <f t="shared" si="14"/>
        <v>0</v>
      </c>
      <c r="AT26" s="271"/>
      <c r="AU26" s="272"/>
      <c r="AV26" s="273"/>
      <c r="AW26" s="274">
        <f t="shared" si="15"/>
        <v>0</v>
      </c>
      <c r="AX26" s="275">
        <f t="shared" si="16"/>
        <v>0</v>
      </c>
      <c r="AY26" s="271"/>
      <c r="AZ26" s="272"/>
      <c r="BA26" s="273"/>
      <c r="BB26" s="274">
        <f t="shared" si="17"/>
        <v>0</v>
      </c>
      <c r="BC26" s="275">
        <f t="shared" si="18"/>
        <v>0</v>
      </c>
      <c r="BD26" s="271"/>
      <c r="BE26" s="272"/>
      <c r="BF26" s="273"/>
      <c r="BG26" s="274">
        <f t="shared" si="19"/>
        <v>0</v>
      </c>
      <c r="BH26" s="275">
        <f t="shared" si="20"/>
        <v>0</v>
      </c>
      <c r="BI26" s="271"/>
      <c r="BJ26" s="272"/>
      <c r="BK26" s="273"/>
      <c r="BL26" s="274">
        <f t="shared" si="38"/>
        <v>0</v>
      </c>
      <c r="BM26" s="275">
        <f t="shared" si="39"/>
        <v>0</v>
      </c>
      <c r="BN26" s="271"/>
      <c r="BO26" s="272"/>
      <c r="BP26" s="273"/>
      <c r="BQ26" s="274">
        <f t="shared" si="21"/>
        <v>0</v>
      </c>
      <c r="BR26" s="275">
        <f t="shared" si="22"/>
        <v>0</v>
      </c>
      <c r="BS26" s="271"/>
      <c r="BT26" s="272"/>
      <c r="BU26" s="273"/>
      <c r="BV26" s="274">
        <f t="shared" si="23"/>
        <v>0</v>
      </c>
      <c r="BW26" s="275">
        <f t="shared" si="24"/>
        <v>0</v>
      </c>
      <c r="BX26" s="271"/>
      <c r="BY26" s="272"/>
      <c r="BZ26" s="273"/>
      <c r="CA26" s="274">
        <f t="shared" si="25"/>
        <v>0</v>
      </c>
      <c r="CB26" s="275">
        <f t="shared" si="26"/>
        <v>0</v>
      </c>
      <c r="CC26" s="271"/>
      <c r="CD26" s="272"/>
      <c r="CE26" s="273"/>
      <c r="CF26" s="274">
        <f t="shared" si="27"/>
        <v>0</v>
      </c>
      <c r="CG26" s="275">
        <f t="shared" si="28"/>
        <v>0</v>
      </c>
      <c r="CH26" s="271"/>
      <c r="CI26" s="272"/>
      <c r="CJ26" s="273"/>
      <c r="CK26" s="274">
        <f t="shared" si="29"/>
        <v>0</v>
      </c>
      <c r="CL26" s="275">
        <f t="shared" si="30"/>
        <v>0</v>
      </c>
      <c r="CM26" s="271"/>
      <c r="CN26" s="272"/>
      <c r="CO26" s="273"/>
      <c r="CP26" s="274">
        <f t="shared" si="31"/>
        <v>0</v>
      </c>
      <c r="CQ26" s="275">
        <f t="shared" si="32"/>
        <v>0</v>
      </c>
      <c r="CR26" s="271"/>
      <c r="CS26" s="272"/>
      <c r="CT26" s="273"/>
      <c r="CU26" s="274">
        <f t="shared" si="33"/>
        <v>0</v>
      </c>
      <c r="CV26" s="275">
        <f t="shared" si="34"/>
        <v>0</v>
      </c>
      <c r="CW26" s="276" t="e">
        <f t="shared" si="35"/>
        <v>#DIV/0!</v>
      </c>
      <c r="CX26" s="277" t="e">
        <f t="shared" si="40"/>
        <v>#DIV/0!</v>
      </c>
      <c r="CY26" s="382">
        <f t="shared" si="41"/>
        <v>0</v>
      </c>
      <c r="CZ26" s="380">
        <f t="shared" si="42"/>
        <v>0</v>
      </c>
      <c r="DA26" s="381">
        <f t="shared" si="43"/>
        <v>0</v>
      </c>
    </row>
    <row r="27" spans="1:105" s="247" customFormat="1" ht="22.5" x14ac:dyDescent="0.2">
      <c r="A27" s="372"/>
      <c r="B27" s="373"/>
      <c r="C27" s="374" t="s">
        <v>393</v>
      </c>
      <c r="D27" s="375">
        <f>SUM(D7:D26)</f>
        <v>51</v>
      </c>
      <c r="E27" s="371">
        <f t="shared" si="36"/>
        <v>0</v>
      </c>
      <c r="F27" s="376">
        <f>I27/H27</f>
        <v>18.62</v>
      </c>
      <c r="G27" s="377">
        <f>J27/H27</f>
        <v>27.34</v>
      </c>
      <c r="H27" s="378">
        <f>SUM(H7:H26)</f>
        <v>16</v>
      </c>
      <c r="I27" s="377">
        <f>SUM(I7:I26)</f>
        <v>297.92</v>
      </c>
      <c r="J27" s="379">
        <f>SUM(J7:J26)</f>
        <v>437.44</v>
      </c>
      <c r="K27" s="376">
        <f>N27/M27</f>
        <v>24.8</v>
      </c>
      <c r="L27" s="377">
        <f>O27/M27</f>
        <v>26.8</v>
      </c>
      <c r="M27" s="378">
        <f>SUM(M7:M26)</f>
        <v>5</v>
      </c>
      <c r="N27" s="377">
        <f>SUM(N7:N26)</f>
        <v>124</v>
      </c>
      <c r="O27" s="379">
        <f>SUM(O7:O26)</f>
        <v>134</v>
      </c>
      <c r="P27" s="376">
        <f>S27/R27</f>
        <v>18</v>
      </c>
      <c r="Q27" s="377">
        <f>T27/R27</f>
        <v>21</v>
      </c>
      <c r="R27" s="378">
        <f>SUM(R7:R26)</f>
        <v>3</v>
      </c>
      <c r="S27" s="377">
        <f>SUM(S7:S26)</f>
        <v>54</v>
      </c>
      <c r="T27" s="379">
        <f>SUM(T7:T26)</f>
        <v>63</v>
      </c>
      <c r="U27" s="376">
        <f>X27/W27</f>
        <v>24.25</v>
      </c>
      <c r="V27" s="377">
        <f>Y27/W27</f>
        <v>26.75</v>
      </c>
      <c r="W27" s="378">
        <f>SUM(W7:W26)</f>
        <v>4</v>
      </c>
      <c r="X27" s="377">
        <f>SUM(X7:X26)</f>
        <v>97</v>
      </c>
      <c r="Y27" s="379">
        <f>SUM(Y7:Y26)</f>
        <v>107</v>
      </c>
      <c r="Z27" s="376">
        <f>AC27/AB27</f>
        <v>21</v>
      </c>
      <c r="AA27" s="377">
        <f>AD27/AB27</f>
        <v>26</v>
      </c>
      <c r="AB27" s="378">
        <f>SUM(AB7:AB26)</f>
        <v>2</v>
      </c>
      <c r="AC27" s="377">
        <f>SUM(AC7:AC26)</f>
        <v>42</v>
      </c>
      <c r="AD27" s="379">
        <f>SUM(AD7:AD26)</f>
        <v>52</v>
      </c>
      <c r="AE27" s="376">
        <f>AH27/AG27</f>
        <v>30</v>
      </c>
      <c r="AF27" s="377">
        <f>AI27/AG27</f>
        <v>30</v>
      </c>
      <c r="AG27" s="378">
        <f>SUM(AG7:AG26)</f>
        <v>1</v>
      </c>
      <c r="AH27" s="377">
        <f>SUM(AH7:AH26)</f>
        <v>30</v>
      </c>
      <c r="AI27" s="379">
        <f>SUM(AI7:AI26)</f>
        <v>30</v>
      </c>
      <c r="AJ27" s="376">
        <f>AM27/AL27</f>
        <v>15</v>
      </c>
      <c r="AK27" s="377">
        <f>AN27/AL27</f>
        <v>23</v>
      </c>
      <c r="AL27" s="378">
        <f>SUM(AL7:AL26)</f>
        <v>1</v>
      </c>
      <c r="AM27" s="377">
        <f>SUM(AM7:AM26)</f>
        <v>15</v>
      </c>
      <c r="AN27" s="379">
        <f>SUM(AN7:AN26)</f>
        <v>23</v>
      </c>
      <c r="AO27" s="376">
        <f>AR27/AQ27</f>
        <v>16</v>
      </c>
      <c r="AP27" s="377">
        <f>AS27/AQ27</f>
        <v>26.5</v>
      </c>
      <c r="AQ27" s="378">
        <f>SUM(AQ7:AQ26)</f>
        <v>1</v>
      </c>
      <c r="AR27" s="377">
        <f>SUM(AR7:AR26)</f>
        <v>16</v>
      </c>
      <c r="AS27" s="379">
        <f>SUM(AS7:AS26)</f>
        <v>26.5</v>
      </c>
      <c r="AT27" s="376">
        <f>AW27/AV27</f>
        <v>22</v>
      </c>
      <c r="AU27" s="377">
        <f>AX27/AV27</f>
        <v>26</v>
      </c>
      <c r="AV27" s="378">
        <f>SUM(AV7:AV26)</f>
        <v>1</v>
      </c>
      <c r="AW27" s="377">
        <f>SUM(AW7:AW26)</f>
        <v>22</v>
      </c>
      <c r="AX27" s="379">
        <f>SUM(AX7:AX26)</f>
        <v>26</v>
      </c>
      <c r="AY27" s="376">
        <f>BB27/BA27</f>
        <v>21.5</v>
      </c>
      <c r="AZ27" s="377">
        <f>BC27/BA27</f>
        <v>22.33</v>
      </c>
      <c r="BA27" s="378">
        <f>SUM(BA7:BA26)</f>
        <v>6</v>
      </c>
      <c r="BB27" s="377">
        <f>SUM(BB7:BB26)</f>
        <v>129</v>
      </c>
      <c r="BC27" s="379">
        <f>SUM(BC7:BC26)</f>
        <v>133.97999999999999</v>
      </c>
      <c r="BD27" s="376">
        <f>BG27/BF27</f>
        <v>26</v>
      </c>
      <c r="BE27" s="377">
        <f>BH27/BF27</f>
        <v>29</v>
      </c>
      <c r="BF27" s="378">
        <f>SUM(BF7:BF26)</f>
        <v>1</v>
      </c>
      <c r="BG27" s="377">
        <f>SUM(BG7:BG26)</f>
        <v>26</v>
      </c>
      <c r="BH27" s="379">
        <f>SUM(BH7:BH26)</f>
        <v>29</v>
      </c>
      <c r="BI27" s="376" t="e">
        <f>BL27/BK27</f>
        <v>#DIV/0!</v>
      </c>
      <c r="BJ27" s="377" t="e">
        <f>BM27/BK27</f>
        <v>#DIV/0!</v>
      </c>
      <c r="BK27" s="378">
        <f>SUM(BK7:BK26)</f>
        <v>0</v>
      </c>
      <c r="BL27" s="377">
        <f>SUM(BL7:BL26)</f>
        <v>0</v>
      </c>
      <c r="BM27" s="379">
        <f>SUM(BM7:BM26)</f>
        <v>0</v>
      </c>
      <c r="BN27" s="376" t="e">
        <f>BQ27/BP27</f>
        <v>#DIV/0!</v>
      </c>
      <c r="BO27" s="377" t="e">
        <f>BR27/BP27</f>
        <v>#DIV/0!</v>
      </c>
      <c r="BP27" s="378">
        <f>SUM(BP7:BP26)</f>
        <v>0</v>
      </c>
      <c r="BQ27" s="377">
        <f>SUM(BQ7:BQ26)</f>
        <v>0</v>
      </c>
      <c r="BR27" s="379">
        <f>SUM(BR7:BR26)</f>
        <v>0</v>
      </c>
      <c r="BS27" s="376">
        <f>BV27/BU27</f>
        <v>20</v>
      </c>
      <c r="BT27" s="377">
        <f>BW27/BU27</f>
        <v>27</v>
      </c>
      <c r="BU27" s="378">
        <f>SUM(BU7:BU26)</f>
        <v>1</v>
      </c>
      <c r="BV27" s="377">
        <f>SUM(BV7:BV26)</f>
        <v>20</v>
      </c>
      <c r="BW27" s="379">
        <f>SUM(BW7:BW26)</f>
        <v>27</v>
      </c>
      <c r="BX27" s="376">
        <f>CA27/BZ27</f>
        <v>19</v>
      </c>
      <c r="BY27" s="377">
        <f>CB27/BZ27</f>
        <v>26</v>
      </c>
      <c r="BZ27" s="378">
        <f>SUM(BZ7:BZ26)</f>
        <v>1</v>
      </c>
      <c r="CA27" s="377">
        <f>SUM(CA7:CA26)</f>
        <v>19</v>
      </c>
      <c r="CB27" s="379">
        <f>SUM(CB7:CB26)</f>
        <v>26</v>
      </c>
      <c r="CC27" s="376">
        <f>CF27/CE27</f>
        <v>13</v>
      </c>
      <c r="CD27" s="377">
        <f>CG27/CE27</f>
        <v>17</v>
      </c>
      <c r="CE27" s="378">
        <f>SUM(CE7:CE26)</f>
        <v>1</v>
      </c>
      <c r="CF27" s="377">
        <f>SUM(CF7:CF26)</f>
        <v>13</v>
      </c>
      <c r="CG27" s="379">
        <f>SUM(CG7:CG26)</f>
        <v>17</v>
      </c>
      <c r="CH27" s="376">
        <f>CK27/CJ27</f>
        <v>33.659999999999997</v>
      </c>
      <c r="CI27" s="377">
        <f>CL27/CJ27</f>
        <v>33.659999999999997</v>
      </c>
      <c r="CJ27" s="378">
        <f>SUM(CJ7:CJ26)</f>
        <v>3</v>
      </c>
      <c r="CK27" s="377">
        <f>SUM(CK7:CK26)</f>
        <v>100.97999999999999</v>
      </c>
      <c r="CL27" s="379">
        <f>SUM(CL7:CL26)</f>
        <v>100.97999999999999</v>
      </c>
      <c r="CM27" s="376">
        <f>CP27/CO27</f>
        <v>16</v>
      </c>
      <c r="CN27" s="377">
        <f>CQ27/CO27</f>
        <v>26</v>
      </c>
      <c r="CO27" s="378">
        <f>SUM(CO7:CO26)</f>
        <v>3</v>
      </c>
      <c r="CP27" s="377">
        <f>SUM(CP7:CP26)</f>
        <v>48</v>
      </c>
      <c r="CQ27" s="379">
        <f>SUM(CQ7:CQ26)</f>
        <v>78</v>
      </c>
      <c r="CR27" s="376">
        <f>CU27/CT27</f>
        <v>7</v>
      </c>
      <c r="CS27" s="377">
        <f>CV27/CT27</f>
        <v>25</v>
      </c>
      <c r="CT27" s="378">
        <f>SUM(CT7:CT26)</f>
        <v>1</v>
      </c>
      <c r="CU27" s="377">
        <f>SUM(CU7:CU26)</f>
        <v>7</v>
      </c>
      <c r="CV27" s="379">
        <f>SUM(CV7:CV26)</f>
        <v>25</v>
      </c>
      <c r="CW27" s="376">
        <f>CZ27/CY27</f>
        <v>20.801960784313728</v>
      </c>
      <c r="CX27" s="377">
        <f>DA27/CY27</f>
        <v>26.194117647058825</v>
      </c>
      <c r="CY27" s="378">
        <f>SUM(CY7:CY26)</f>
        <v>51</v>
      </c>
      <c r="CZ27" s="377">
        <f>SUM(CZ7:CZ26)</f>
        <v>1060.9000000000001</v>
      </c>
      <c r="DA27" s="379">
        <f>SUM(DA7:DA26)</f>
        <v>1335.9</v>
      </c>
    </row>
    <row r="30" spans="1:105" ht="70.5" customHeight="1" x14ac:dyDescent="0.2">
      <c r="B30" s="761" t="s">
        <v>350</v>
      </c>
      <c r="C30" s="761"/>
      <c r="D30" s="761"/>
      <c r="E30" s="761"/>
      <c r="F30" s="761"/>
      <c r="G30" s="761"/>
      <c r="H30" s="761"/>
      <c r="I30" s="761"/>
      <c r="J30" s="761"/>
    </row>
  </sheetData>
  <mergeCells count="86">
    <mergeCell ref="B30:J30"/>
    <mergeCell ref="CR4:CV4"/>
    <mergeCell ref="CR5:CS5"/>
    <mergeCell ref="CT5:CT6"/>
    <mergeCell ref="CU5:CV5"/>
    <mergeCell ref="CM5:CN5"/>
    <mergeCell ref="CO5:CO6"/>
    <mergeCell ref="CP5:CQ5"/>
    <mergeCell ref="BS5:BT5"/>
    <mergeCell ref="BU5:BU6"/>
    <mergeCell ref="BV5:BW5"/>
    <mergeCell ref="BX5:BY5"/>
    <mergeCell ref="BZ5:BZ6"/>
    <mergeCell ref="CA5:CB5"/>
    <mergeCell ref="BI5:BJ5"/>
    <mergeCell ref="BK5:BK6"/>
    <mergeCell ref="CW5:CX5"/>
    <mergeCell ref="CY5:CY6"/>
    <mergeCell ref="CZ5:DA5"/>
    <mergeCell ref="CC5:CD5"/>
    <mergeCell ref="CE5:CE6"/>
    <mergeCell ref="CF5:CG5"/>
    <mergeCell ref="CH5:CI5"/>
    <mergeCell ref="CJ5:CJ6"/>
    <mergeCell ref="CK5:CL5"/>
    <mergeCell ref="BL5:BM5"/>
    <mergeCell ref="BN5:BO5"/>
    <mergeCell ref="BP5:BP6"/>
    <mergeCell ref="BQ5:BR5"/>
    <mergeCell ref="AY5:AZ5"/>
    <mergeCell ref="BA5:BA6"/>
    <mergeCell ref="BB5:BC5"/>
    <mergeCell ref="BD5:BE5"/>
    <mergeCell ref="BF5:BF6"/>
    <mergeCell ref="BG5:BH5"/>
    <mergeCell ref="AB5:AB6"/>
    <mergeCell ref="AW5:AX5"/>
    <mergeCell ref="AE5:AF5"/>
    <mergeCell ref="AG5:AG6"/>
    <mergeCell ref="AH5:AI5"/>
    <mergeCell ref="AJ5:AK5"/>
    <mergeCell ref="AL5:AL6"/>
    <mergeCell ref="AM5:AN5"/>
    <mergeCell ref="AO5:AP5"/>
    <mergeCell ref="AQ5:AQ6"/>
    <mergeCell ref="AR5:AS5"/>
    <mergeCell ref="AT5:AU5"/>
    <mergeCell ref="AV5:AV6"/>
    <mergeCell ref="S5:T5"/>
    <mergeCell ref="U5:V5"/>
    <mergeCell ref="W5:W6"/>
    <mergeCell ref="X5:Y5"/>
    <mergeCell ref="Z5:AA5"/>
    <mergeCell ref="K5:L5"/>
    <mergeCell ref="M5:M6"/>
    <mergeCell ref="N5:O5"/>
    <mergeCell ref="P5:Q5"/>
    <mergeCell ref="R5:R6"/>
    <mergeCell ref="CW4:DA4"/>
    <mergeCell ref="AO4:AS4"/>
    <mergeCell ref="AT4:AX4"/>
    <mergeCell ref="AY4:BC4"/>
    <mergeCell ref="BD4:BH4"/>
    <mergeCell ref="BI4:BM4"/>
    <mergeCell ref="BN4:BR4"/>
    <mergeCell ref="BS4:BW4"/>
    <mergeCell ref="BX4:CB4"/>
    <mergeCell ref="CC4:CG4"/>
    <mergeCell ref="CH4:CL4"/>
    <mergeCell ref="CM4:CQ4"/>
    <mergeCell ref="AJ4:AN4"/>
    <mergeCell ref="A4:A6"/>
    <mergeCell ref="B4:B6"/>
    <mergeCell ref="C4:C6"/>
    <mergeCell ref="D4:D6"/>
    <mergeCell ref="E4:E6"/>
    <mergeCell ref="F4:J4"/>
    <mergeCell ref="F5:G5"/>
    <mergeCell ref="H5:H6"/>
    <mergeCell ref="I5:J5"/>
    <mergeCell ref="K4:O4"/>
    <mergeCell ref="P4:T4"/>
    <mergeCell ref="U4:Y4"/>
    <mergeCell ref="Z4:AD4"/>
    <mergeCell ref="AE4:AI4"/>
    <mergeCell ref="AC5:AD5"/>
  </mergeCells>
  <conditionalFormatting sqref="F7:CQ13 F27:CQ27 CW27:DA27 CW8:CX20 CW7:DA7 CY8:DA26">
    <cfRule type="cellIs" dxfId="25" priority="10" operator="equal">
      <formula>0</formula>
    </cfRule>
  </conditionalFormatting>
  <conditionalFormatting sqref="F14:CQ19">
    <cfRule type="cellIs" dxfId="24" priority="9" operator="equal">
      <formula>0</formula>
    </cfRule>
  </conditionalFormatting>
  <conditionalFormatting sqref="F20:CQ25 CW21:CX25">
    <cfRule type="cellIs" dxfId="23" priority="8" operator="equal">
      <formula>0</formula>
    </cfRule>
  </conditionalFormatting>
  <conditionalFormatting sqref="F26:CQ26 CW26:CX26">
    <cfRule type="cellIs" dxfId="22" priority="7" operator="equal">
      <formula>0</formula>
    </cfRule>
  </conditionalFormatting>
  <conditionalFormatting sqref="E7:E27">
    <cfRule type="cellIs" dxfId="21" priority="6" operator="equal">
      <formula>0</formula>
    </cfRule>
  </conditionalFormatting>
  <conditionalFormatting sqref="D27">
    <cfRule type="cellIs" dxfId="20" priority="5" operator="equal">
      <formula>0</formula>
    </cfRule>
  </conditionalFormatting>
  <conditionalFormatting sqref="CR7:CV13 CR27:CV27">
    <cfRule type="cellIs" dxfId="19" priority="4" operator="equal">
      <formula>0</formula>
    </cfRule>
  </conditionalFormatting>
  <conditionalFormatting sqref="CR14:CV19">
    <cfRule type="cellIs" dxfId="18" priority="3" operator="equal">
      <formula>0</formula>
    </cfRule>
  </conditionalFormatting>
  <conditionalFormatting sqref="CR20:CV25">
    <cfRule type="cellIs" dxfId="17" priority="2" operator="equal">
      <formula>0</formula>
    </cfRule>
  </conditionalFormatting>
  <conditionalFormatting sqref="CR26:CV26">
    <cfRule type="cellIs" dxfId="16" priority="1" operator="equal">
      <formula>0</formula>
    </cfRule>
  </conditionalFormatting>
  <pageMargins left="0.7" right="0.7" top="0.75" bottom="0.75" header="0.3" footer="0.3"/>
  <pageSetup paperSize="9" orientation="landscape" r:id="rId1"/>
  <ignoredErrors>
    <ignoredError sqref="D7 H7 M7 R7 W7 AB7 AG7 AL7 AQ7 AV7 BA7 BF7 BP7 BU7 BZ7 CE7 CJ7 CO7 CT7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DA31"/>
  <sheetViews>
    <sheetView workbookViewId="0">
      <selection activeCell="W31" sqref="W31"/>
    </sheetView>
  </sheetViews>
  <sheetFormatPr defaultRowHeight="12.75" x14ac:dyDescent="0.2"/>
  <cols>
    <col min="1" max="1" width="2.7109375" style="286" bestFit="1" customWidth="1"/>
    <col min="2" max="2" width="23.85546875" style="286" customWidth="1"/>
    <col min="3" max="3" width="14.7109375" style="286" customWidth="1"/>
    <col min="4" max="5" width="5.5703125" style="286" customWidth="1"/>
    <col min="6" max="8" width="4.7109375" style="286" customWidth="1"/>
    <col min="9" max="10" width="6.7109375" style="286" customWidth="1"/>
    <col min="11" max="13" width="4.7109375" style="286" customWidth="1"/>
    <col min="14" max="15" width="6.7109375" style="286" customWidth="1"/>
    <col min="16" max="18" width="4.7109375" style="286" customWidth="1"/>
    <col min="19" max="20" width="6.7109375" style="286" customWidth="1"/>
    <col min="21" max="23" width="4.7109375" style="286" customWidth="1"/>
    <col min="24" max="25" width="6.7109375" style="286" customWidth="1"/>
    <col min="26" max="28" width="4.7109375" style="286" customWidth="1"/>
    <col min="29" max="30" width="6.7109375" style="286" customWidth="1"/>
    <col min="31" max="33" width="4.7109375" style="286" customWidth="1"/>
    <col min="34" max="35" width="6.7109375" style="286" customWidth="1"/>
    <col min="36" max="38" width="4.7109375" style="286" customWidth="1"/>
    <col min="39" max="40" width="6.7109375" style="286" customWidth="1"/>
    <col min="41" max="43" width="4.7109375" style="286" customWidth="1"/>
    <col min="44" max="45" width="6.7109375" style="286" customWidth="1"/>
    <col min="46" max="48" width="4.7109375" style="286" customWidth="1"/>
    <col min="49" max="50" width="6.7109375" style="286" customWidth="1"/>
    <col min="51" max="53" width="4.7109375" style="286" customWidth="1"/>
    <col min="54" max="55" width="6.7109375" style="286" customWidth="1"/>
    <col min="56" max="58" width="4.7109375" style="286" customWidth="1"/>
    <col min="59" max="60" width="6.7109375" style="286" customWidth="1"/>
    <col min="61" max="63" width="4.7109375" style="286" customWidth="1"/>
    <col min="64" max="65" width="6.7109375" style="286" customWidth="1"/>
    <col min="66" max="68" width="4.7109375" style="286" customWidth="1"/>
    <col min="69" max="70" width="6.7109375" style="286" customWidth="1"/>
    <col min="71" max="73" width="4.7109375" style="286" customWidth="1"/>
    <col min="74" max="75" width="6.7109375" style="286" customWidth="1"/>
    <col min="76" max="78" width="4.7109375" style="286" customWidth="1"/>
    <col min="79" max="80" width="6.7109375" style="286" customWidth="1"/>
    <col min="81" max="83" width="4.7109375" style="286" customWidth="1"/>
    <col min="84" max="85" width="6.7109375" style="286" customWidth="1"/>
    <col min="86" max="88" width="4.7109375" style="286" customWidth="1"/>
    <col min="89" max="90" width="6.7109375" style="286" customWidth="1"/>
    <col min="91" max="91" width="4.7109375" style="286" customWidth="1"/>
    <col min="92" max="92" width="5.42578125" style="286" customWidth="1"/>
    <col min="93" max="93" width="4.7109375" style="286" customWidth="1"/>
    <col min="94" max="95" width="6.7109375" style="286" customWidth="1"/>
    <col min="96" max="96" width="4.7109375" style="286" customWidth="1"/>
    <col min="97" max="97" width="5.42578125" style="286" customWidth="1"/>
    <col min="98" max="98" width="4.7109375" style="286" customWidth="1"/>
    <col min="99" max="100" width="6.7109375" style="286" customWidth="1"/>
    <col min="101" max="103" width="4.7109375" style="286" customWidth="1"/>
    <col min="104" max="105" width="6.7109375" style="286" customWidth="1"/>
    <col min="106" max="16384" width="9.140625" style="286"/>
  </cols>
  <sheetData>
    <row r="1" spans="1:105" s="238" customFormat="1" ht="14.25" x14ac:dyDescent="0.2">
      <c r="A1" s="238" t="s">
        <v>343</v>
      </c>
    </row>
    <row r="2" spans="1:105" s="238" customFormat="1" ht="14.25" x14ac:dyDescent="0.2">
      <c r="A2" s="239" t="s">
        <v>312</v>
      </c>
    </row>
    <row r="3" spans="1:105" s="245" customFormat="1" ht="11.25" x14ac:dyDescent="0.2"/>
    <row r="4" spans="1:105" s="245" customFormat="1" ht="11.25" customHeight="1" x14ac:dyDescent="0.2">
      <c r="A4" s="1017"/>
      <c r="B4" s="1020" t="s">
        <v>315</v>
      </c>
      <c r="C4" s="1023" t="s">
        <v>96</v>
      </c>
      <c r="D4" s="395" t="s">
        <v>396</v>
      </c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6"/>
      <c r="AG4" s="396"/>
      <c r="AH4" s="396"/>
      <c r="AI4" s="396"/>
      <c r="AJ4" s="396"/>
      <c r="AK4" s="396"/>
      <c r="AL4" s="396"/>
      <c r="AM4" s="396"/>
      <c r="AN4" s="396"/>
      <c r="AO4" s="396"/>
      <c r="AP4" s="396"/>
      <c r="AQ4" s="396"/>
      <c r="AR4" s="396"/>
      <c r="AS4" s="396"/>
      <c r="AT4" s="396"/>
      <c r="AU4" s="396"/>
      <c r="AV4" s="396"/>
      <c r="AW4" s="396"/>
      <c r="AX4" s="396"/>
      <c r="AY4" s="396"/>
      <c r="AZ4" s="396"/>
      <c r="BA4" s="396"/>
      <c r="BB4" s="396"/>
      <c r="BC4" s="396"/>
      <c r="BD4" s="396"/>
      <c r="BE4" s="396"/>
      <c r="BF4" s="396"/>
      <c r="BG4" s="396"/>
      <c r="BH4" s="396"/>
      <c r="BI4" s="396"/>
      <c r="BJ4" s="396"/>
      <c r="BK4" s="396"/>
      <c r="BL4" s="396"/>
      <c r="BM4" s="396"/>
      <c r="BN4" s="396"/>
      <c r="BO4" s="396"/>
      <c r="BP4" s="396"/>
      <c r="BQ4" s="396"/>
      <c r="BR4" s="396"/>
      <c r="BS4" s="396"/>
      <c r="BT4" s="396"/>
      <c r="BU4" s="396"/>
      <c r="BV4" s="396"/>
      <c r="BW4" s="396"/>
      <c r="BX4" s="396"/>
      <c r="BY4" s="396"/>
      <c r="BZ4" s="396"/>
      <c r="CA4" s="396"/>
      <c r="CB4" s="396"/>
      <c r="CC4" s="396"/>
      <c r="CD4" s="396"/>
      <c r="CE4" s="396"/>
      <c r="CF4" s="396"/>
      <c r="CG4" s="396"/>
      <c r="CH4" s="396"/>
      <c r="CI4" s="396"/>
      <c r="CJ4" s="396"/>
      <c r="CK4" s="396"/>
      <c r="CL4" s="396"/>
      <c r="CM4" s="396"/>
      <c r="CN4" s="396"/>
      <c r="CO4" s="396"/>
      <c r="CP4" s="396"/>
      <c r="CQ4" s="397"/>
      <c r="CR4" s="291"/>
      <c r="CS4" s="291"/>
      <c r="CT4" s="291"/>
      <c r="CU4" s="291"/>
      <c r="CV4" s="291"/>
      <c r="CW4" s="1026" t="s">
        <v>395</v>
      </c>
      <c r="CX4" s="1027"/>
      <c r="CY4" s="1027"/>
      <c r="CZ4" s="1027"/>
      <c r="DA4" s="1028"/>
    </row>
    <row r="5" spans="1:105" s="246" customFormat="1" ht="11.25" customHeight="1" x14ac:dyDescent="0.2">
      <c r="A5" s="1018"/>
      <c r="B5" s="1021"/>
      <c r="C5" s="1024"/>
      <c r="D5" s="1000" t="s">
        <v>346</v>
      </c>
      <c r="E5" s="1003" t="s">
        <v>189</v>
      </c>
      <c r="F5" s="989" t="s">
        <v>317</v>
      </c>
      <c r="G5" s="989"/>
      <c r="H5" s="989"/>
      <c r="I5" s="989"/>
      <c r="J5" s="990"/>
      <c r="K5" s="988" t="s">
        <v>318</v>
      </c>
      <c r="L5" s="989"/>
      <c r="M5" s="989"/>
      <c r="N5" s="989"/>
      <c r="O5" s="990"/>
      <c r="P5" s="988" t="s">
        <v>319</v>
      </c>
      <c r="Q5" s="989"/>
      <c r="R5" s="989"/>
      <c r="S5" s="989"/>
      <c r="T5" s="990"/>
      <c r="U5" s="988" t="s">
        <v>320</v>
      </c>
      <c r="V5" s="989"/>
      <c r="W5" s="989"/>
      <c r="X5" s="989"/>
      <c r="Y5" s="990"/>
      <c r="Z5" s="988" t="s">
        <v>321</v>
      </c>
      <c r="AA5" s="989"/>
      <c r="AB5" s="989"/>
      <c r="AC5" s="989"/>
      <c r="AD5" s="990"/>
      <c r="AE5" s="988" t="s">
        <v>322</v>
      </c>
      <c r="AF5" s="989"/>
      <c r="AG5" s="989"/>
      <c r="AH5" s="989"/>
      <c r="AI5" s="990"/>
      <c r="AJ5" s="988" t="s">
        <v>323</v>
      </c>
      <c r="AK5" s="989"/>
      <c r="AL5" s="989"/>
      <c r="AM5" s="989"/>
      <c r="AN5" s="990"/>
      <c r="AO5" s="988" t="s">
        <v>324</v>
      </c>
      <c r="AP5" s="989"/>
      <c r="AQ5" s="989"/>
      <c r="AR5" s="989"/>
      <c r="AS5" s="990"/>
      <c r="AT5" s="988" t="s">
        <v>325</v>
      </c>
      <c r="AU5" s="989"/>
      <c r="AV5" s="989"/>
      <c r="AW5" s="989"/>
      <c r="AX5" s="990"/>
      <c r="AY5" s="988" t="s">
        <v>326</v>
      </c>
      <c r="AZ5" s="989"/>
      <c r="BA5" s="989"/>
      <c r="BB5" s="989"/>
      <c r="BC5" s="990"/>
      <c r="BD5" s="988" t="s">
        <v>327</v>
      </c>
      <c r="BE5" s="989"/>
      <c r="BF5" s="989"/>
      <c r="BG5" s="989"/>
      <c r="BH5" s="990"/>
      <c r="BI5" s="988" t="s">
        <v>328</v>
      </c>
      <c r="BJ5" s="989"/>
      <c r="BK5" s="989"/>
      <c r="BL5" s="989"/>
      <c r="BM5" s="990"/>
      <c r="BN5" s="988" t="s">
        <v>329</v>
      </c>
      <c r="BO5" s="989"/>
      <c r="BP5" s="989"/>
      <c r="BQ5" s="989"/>
      <c r="BR5" s="990"/>
      <c r="BS5" s="988" t="s">
        <v>330</v>
      </c>
      <c r="BT5" s="989"/>
      <c r="BU5" s="989"/>
      <c r="BV5" s="989"/>
      <c r="BW5" s="990"/>
      <c r="BX5" s="988" t="s">
        <v>331</v>
      </c>
      <c r="BY5" s="989"/>
      <c r="BZ5" s="989"/>
      <c r="CA5" s="989"/>
      <c r="CB5" s="990"/>
      <c r="CC5" s="988" t="s">
        <v>332</v>
      </c>
      <c r="CD5" s="989"/>
      <c r="CE5" s="989"/>
      <c r="CF5" s="989"/>
      <c r="CG5" s="990"/>
      <c r="CH5" s="988" t="s">
        <v>333</v>
      </c>
      <c r="CI5" s="989"/>
      <c r="CJ5" s="989"/>
      <c r="CK5" s="989"/>
      <c r="CL5" s="990"/>
      <c r="CM5" s="988" t="s">
        <v>334</v>
      </c>
      <c r="CN5" s="989"/>
      <c r="CO5" s="989"/>
      <c r="CP5" s="989"/>
      <c r="CQ5" s="989"/>
      <c r="CR5" s="988" t="s">
        <v>342</v>
      </c>
      <c r="CS5" s="989"/>
      <c r="CT5" s="989"/>
      <c r="CU5" s="989"/>
      <c r="CV5" s="989"/>
      <c r="CW5" s="1029"/>
      <c r="CX5" s="1030"/>
      <c r="CY5" s="1030"/>
      <c r="CZ5" s="1030"/>
      <c r="DA5" s="1031"/>
    </row>
    <row r="6" spans="1:105" s="247" customFormat="1" ht="11.25" x14ac:dyDescent="0.2">
      <c r="A6" s="1018"/>
      <c r="B6" s="1021"/>
      <c r="C6" s="1024"/>
      <c r="D6" s="1001"/>
      <c r="E6" s="1004"/>
      <c r="F6" s="1006" t="s">
        <v>335</v>
      </c>
      <c r="G6" s="1007"/>
      <c r="H6" s="1008" t="s">
        <v>336</v>
      </c>
      <c r="I6" s="1007" t="s">
        <v>335</v>
      </c>
      <c r="J6" s="1010"/>
      <c r="K6" s="1014" t="s">
        <v>335</v>
      </c>
      <c r="L6" s="1007"/>
      <c r="M6" s="1008" t="s">
        <v>336</v>
      </c>
      <c r="N6" s="1007" t="s">
        <v>335</v>
      </c>
      <c r="O6" s="1010"/>
      <c r="P6" s="1014" t="s">
        <v>335</v>
      </c>
      <c r="Q6" s="1007"/>
      <c r="R6" s="1008" t="s">
        <v>336</v>
      </c>
      <c r="S6" s="1007" t="s">
        <v>335</v>
      </c>
      <c r="T6" s="1010"/>
      <c r="U6" s="1014" t="s">
        <v>335</v>
      </c>
      <c r="V6" s="1007"/>
      <c r="W6" s="1008" t="s">
        <v>336</v>
      </c>
      <c r="X6" s="1007" t="s">
        <v>335</v>
      </c>
      <c r="Y6" s="1010"/>
      <c r="Z6" s="1014" t="s">
        <v>335</v>
      </c>
      <c r="AA6" s="1007"/>
      <c r="AB6" s="1008" t="s">
        <v>336</v>
      </c>
      <c r="AC6" s="1007" t="s">
        <v>335</v>
      </c>
      <c r="AD6" s="1010"/>
      <c r="AE6" s="1014" t="s">
        <v>335</v>
      </c>
      <c r="AF6" s="1007"/>
      <c r="AG6" s="1008" t="s">
        <v>336</v>
      </c>
      <c r="AH6" s="1007" t="s">
        <v>335</v>
      </c>
      <c r="AI6" s="1010"/>
      <c r="AJ6" s="1014" t="s">
        <v>335</v>
      </c>
      <c r="AK6" s="1007"/>
      <c r="AL6" s="1008" t="s">
        <v>336</v>
      </c>
      <c r="AM6" s="1007" t="s">
        <v>335</v>
      </c>
      <c r="AN6" s="1010"/>
      <c r="AO6" s="1014" t="s">
        <v>335</v>
      </c>
      <c r="AP6" s="1007"/>
      <c r="AQ6" s="1008" t="s">
        <v>336</v>
      </c>
      <c r="AR6" s="1007" t="s">
        <v>335</v>
      </c>
      <c r="AS6" s="1010"/>
      <c r="AT6" s="1014" t="s">
        <v>335</v>
      </c>
      <c r="AU6" s="1007"/>
      <c r="AV6" s="1008" t="s">
        <v>336</v>
      </c>
      <c r="AW6" s="1007" t="s">
        <v>335</v>
      </c>
      <c r="AX6" s="1010"/>
      <c r="AY6" s="1014" t="s">
        <v>335</v>
      </c>
      <c r="AZ6" s="1007"/>
      <c r="BA6" s="1008" t="s">
        <v>336</v>
      </c>
      <c r="BB6" s="1007" t="s">
        <v>335</v>
      </c>
      <c r="BC6" s="1010"/>
      <c r="BD6" s="1014" t="s">
        <v>335</v>
      </c>
      <c r="BE6" s="1007"/>
      <c r="BF6" s="1008" t="s">
        <v>336</v>
      </c>
      <c r="BG6" s="1007" t="s">
        <v>335</v>
      </c>
      <c r="BH6" s="1010"/>
      <c r="BI6" s="1014" t="s">
        <v>335</v>
      </c>
      <c r="BJ6" s="1007"/>
      <c r="BK6" s="1008" t="s">
        <v>336</v>
      </c>
      <c r="BL6" s="1007" t="s">
        <v>335</v>
      </c>
      <c r="BM6" s="1010"/>
      <c r="BN6" s="1014" t="s">
        <v>335</v>
      </c>
      <c r="BO6" s="1007"/>
      <c r="BP6" s="1008" t="s">
        <v>336</v>
      </c>
      <c r="BQ6" s="1007" t="s">
        <v>335</v>
      </c>
      <c r="BR6" s="1010"/>
      <c r="BS6" s="1014" t="s">
        <v>335</v>
      </c>
      <c r="BT6" s="1007"/>
      <c r="BU6" s="1008" t="s">
        <v>336</v>
      </c>
      <c r="BV6" s="1007" t="s">
        <v>335</v>
      </c>
      <c r="BW6" s="1010"/>
      <c r="BX6" s="1014" t="s">
        <v>335</v>
      </c>
      <c r="BY6" s="1007"/>
      <c r="BZ6" s="1008" t="s">
        <v>336</v>
      </c>
      <c r="CA6" s="1007" t="s">
        <v>335</v>
      </c>
      <c r="CB6" s="1010"/>
      <c r="CC6" s="1014" t="s">
        <v>335</v>
      </c>
      <c r="CD6" s="1007"/>
      <c r="CE6" s="1008" t="s">
        <v>336</v>
      </c>
      <c r="CF6" s="1007" t="s">
        <v>335</v>
      </c>
      <c r="CG6" s="1010"/>
      <c r="CH6" s="1014" t="s">
        <v>335</v>
      </c>
      <c r="CI6" s="1007"/>
      <c r="CJ6" s="1008" t="s">
        <v>336</v>
      </c>
      <c r="CK6" s="1007" t="s">
        <v>335</v>
      </c>
      <c r="CL6" s="1010"/>
      <c r="CM6" s="1014" t="s">
        <v>335</v>
      </c>
      <c r="CN6" s="1007"/>
      <c r="CO6" s="1008" t="s">
        <v>336</v>
      </c>
      <c r="CP6" s="1007" t="s">
        <v>335</v>
      </c>
      <c r="CQ6" s="1015"/>
      <c r="CR6" s="1014" t="s">
        <v>335</v>
      </c>
      <c r="CS6" s="1007"/>
      <c r="CT6" s="1008" t="s">
        <v>336</v>
      </c>
      <c r="CU6" s="1007" t="s">
        <v>335</v>
      </c>
      <c r="CV6" s="1015"/>
      <c r="CW6" s="1014" t="s">
        <v>335</v>
      </c>
      <c r="CX6" s="1007"/>
      <c r="CY6" s="1032" t="s">
        <v>344</v>
      </c>
      <c r="CZ6" s="1015" t="s">
        <v>335</v>
      </c>
      <c r="DA6" s="1016"/>
    </row>
    <row r="7" spans="1:105" s="246" customFormat="1" ht="143.25" customHeight="1" x14ac:dyDescent="0.2">
      <c r="A7" s="1019"/>
      <c r="B7" s="1022"/>
      <c r="C7" s="1025"/>
      <c r="D7" s="1002"/>
      <c r="E7" s="1005"/>
      <c r="F7" s="248" t="s">
        <v>337</v>
      </c>
      <c r="G7" s="249" t="s">
        <v>338</v>
      </c>
      <c r="H7" s="1009"/>
      <c r="I7" s="249" t="s">
        <v>339</v>
      </c>
      <c r="J7" s="250" t="s">
        <v>340</v>
      </c>
      <c r="K7" s="251" t="s">
        <v>337</v>
      </c>
      <c r="L7" s="249" t="s">
        <v>338</v>
      </c>
      <c r="M7" s="1009"/>
      <c r="N7" s="249" t="s">
        <v>339</v>
      </c>
      <c r="O7" s="250" t="s">
        <v>340</v>
      </c>
      <c r="P7" s="251" t="s">
        <v>337</v>
      </c>
      <c r="Q7" s="249" t="s">
        <v>338</v>
      </c>
      <c r="R7" s="1009"/>
      <c r="S7" s="249" t="s">
        <v>339</v>
      </c>
      <c r="T7" s="250" t="s">
        <v>340</v>
      </c>
      <c r="U7" s="251" t="s">
        <v>337</v>
      </c>
      <c r="V7" s="249" t="s">
        <v>338</v>
      </c>
      <c r="W7" s="1009"/>
      <c r="X7" s="249" t="s">
        <v>339</v>
      </c>
      <c r="Y7" s="250" t="s">
        <v>340</v>
      </c>
      <c r="Z7" s="251" t="s">
        <v>337</v>
      </c>
      <c r="AA7" s="249" t="s">
        <v>338</v>
      </c>
      <c r="AB7" s="1009"/>
      <c r="AC7" s="249" t="s">
        <v>339</v>
      </c>
      <c r="AD7" s="250" t="s">
        <v>340</v>
      </c>
      <c r="AE7" s="251" t="s">
        <v>337</v>
      </c>
      <c r="AF7" s="249" t="s">
        <v>338</v>
      </c>
      <c r="AG7" s="1009"/>
      <c r="AH7" s="249" t="s">
        <v>339</v>
      </c>
      <c r="AI7" s="250" t="s">
        <v>340</v>
      </c>
      <c r="AJ7" s="251" t="s">
        <v>337</v>
      </c>
      <c r="AK7" s="249" t="s">
        <v>338</v>
      </c>
      <c r="AL7" s="1009"/>
      <c r="AM7" s="249" t="s">
        <v>339</v>
      </c>
      <c r="AN7" s="250" t="s">
        <v>340</v>
      </c>
      <c r="AO7" s="251" t="s">
        <v>337</v>
      </c>
      <c r="AP7" s="249" t="s">
        <v>338</v>
      </c>
      <c r="AQ7" s="1009"/>
      <c r="AR7" s="249" t="s">
        <v>339</v>
      </c>
      <c r="AS7" s="250" t="s">
        <v>340</v>
      </c>
      <c r="AT7" s="251" t="s">
        <v>337</v>
      </c>
      <c r="AU7" s="249" t="s">
        <v>338</v>
      </c>
      <c r="AV7" s="1009"/>
      <c r="AW7" s="249" t="s">
        <v>339</v>
      </c>
      <c r="AX7" s="250" t="s">
        <v>340</v>
      </c>
      <c r="AY7" s="251" t="s">
        <v>337</v>
      </c>
      <c r="AZ7" s="249" t="s">
        <v>338</v>
      </c>
      <c r="BA7" s="1009"/>
      <c r="BB7" s="249" t="s">
        <v>339</v>
      </c>
      <c r="BC7" s="250" t="s">
        <v>340</v>
      </c>
      <c r="BD7" s="251" t="s">
        <v>337</v>
      </c>
      <c r="BE7" s="249" t="s">
        <v>338</v>
      </c>
      <c r="BF7" s="1009"/>
      <c r="BG7" s="249" t="s">
        <v>339</v>
      </c>
      <c r="BH7" s="250" t="s">
        <v>340</v>
      </c>
      <c r="BI7" s="251" t="s">
        <v>337</v>
      </c>
      <c r="BJ7" s="249" t="s">
        <v>338</v>
      </c>
      <c r="BK7" s="1009"/>
      <c r="BL7" s="249" t="s">
        <v>339</v>
      </c>
      <c r="BM7" s="250" t="s">
        <v>340</v>
      </c>
      <c r="BN7" s="251" t="s">
        <v>337</v>
      </c>
      <c r="BO7" s="249" t="s">
        <v>338</v>
      </c>
      <c r="BP7" s="1009"/>
      <c r="BQ7" s="249" t="s">
        <v>339</v>
      </c>
      <c r="BR7" s="250" t="s">
        <v>340</v>
      </c>
      <c r="BS7" s="251" t="s">
        <v>337</v>
      </c>
      <c r="BT7" s="249" t="s">
        <v>338</v>
      </c>
      <c r="BU7" s="1009"/>
      <c r="BV7" s="249" t="s">
        <v>339</v>
      </c>
      <c r="BW7" s="250" t="s">
        <v>340</v>
      </c>
      <c r="BX7" s="251" t="s">
        <v>337</v>
      </c>
      <c r="BY7" s="249" t="s">
        <v>338</v>
      </c>
      <c r="BZ7" s="1009"/>
      <c r="CA7" s="249" t="s">
        <v>339</v>
      </c>
      <c r="CB7" s="250" t="s">
        <v>340</v>
      </c>
      <c r="CC7" s="251" t="s">
        <v>337</v>
      </c>
      <c r="CD7" s="249" t="s">
        <v>338</v>
      </c>
      <c r="CE7" s="1009"/>
      <c r="CF7" s="249" t="s">
        <v>339</v>
      </c>
      <c r="CG7" s="250" t="s">
        <v>340</v>
      </c>
      <c r="CH7" s="251" t="s">
        <v>337</v>
      </c>
      <c r="CI7" s="249" t="s">
        <v>338</v>
      </c>
      <c r="CJ7" s="1009"/>
      <c r="CK7" s="249" t="s">
        <v>339</v>
      </c>
      <c r="CL7" s="250" t="s">
        <v>340</v>
      </c>
      <c r="CM7" s="251" t="s">
        <v>337</v>
      </c>
      <c r="CN7" s="249" t="s">
        <v>338</v>
      </c>
      <c r="CO7" s="1009"/>
      <c r="CP7" s="249" t="s">
        <v>339</v>
      </c>
      <c r="CQ7" s="287" t="s">
        <v>340</v>
      </c>
      <c r="CR7" s="251" t="s">
        <v>337</v>
      </c>
      <c r="CS7" s="249" t="s">
        <v>338</v>
      </c>
      <c r="CT7" s="1009"/>
      <c r="CU7" s="249" t="s">
        <v>339</v>
      </c>
      <c r="CV7" s="287" t="s">
        <v>340</v>
      </c>
      <c r="CW7" s="251" t="s">
        <v>337</v>
      </c>
      <c r="CX7" s="249" t="s">
        <v>338</v>
      </c>
      <c r="CY7" s="1033"/>
      <c r="CZ7" s="249" t="s">
        <v>339</v>
      </c>
      <c r="DA7" s="250" t="s">
        <v>340</v>
      </c>
    </row>
    <row r="8" spans="1:105" s="247" customFormat="1" ht="11.25" x14ac:dyDescent="0.2">
      <c r="A8" s="252">
        <v>1</v>
      </c>
      <c r="B8" s="253" t="s">
        <v>538</v>
      </c>
      <c r="C8" s="254" t="s">
        <v>539</v>
      </c>
      <c r="D8" s="255">
        <f>'РИК 83'!H10</f>
        <v>0</v>
      </c>
      <c r="E8" s="256">
        <f>D8-CY8</f>
        <v>0</v>
      </c>
      <c r="F8" s="257"/>
      <c r="G8" s="258"/>
      <c r="H8" s="259"/>
      <c r="I8" s="260">
        <f>F8*H8</f>
        <v>0</v>
      </c>
      <c r="J8" s="261">
        <f t="shared" ref="J8:J27" si="0">G8*H8</f>
        <v>0</v>
      </c>
      <c r="K8" s="257"/>
      <c r="L8" s="258"/>
      <c r="M8" s="259"/>
      <c r="N8" s="260">
        <f t="shared" ref="N8:N27" si="1">K8*M8</f>
        <v>0</v>
      </c>
      <c r="O8" s="261">
        <f t="shared" ref="O8:O27" si="2">L8*M8</f>
        <v>0</v>
      </c>
      <c r="P8" s="257"/>
      <c r="Q8" s="258"/>
      <c r="R8" s="259"/>
      <c r="S8" s="260">
        <f t="shared" ref="S8:S27" si="3">P8*R8</f>
        <v>0</v>
      </c>
      <c r="T8" s="261">
        <f t="shared" ref="T8:T27" si="4">Q8*R8</f>
        <v>0</v>
      </c>
      <c r="U8" s="257"/>
      <c r="V8" s="258"/>
      <c r="W8" s="259"/>
      <c r="X8" s="260">
        <f t="shared" ref="X8:X27" si="5">U8*W8</f>
        <v>0</v>
      </c>
      <c r="Y8" s="261">
        <f t="shared" ref="Y8:Y27" si="6">V8*W8</f>
        <v>0</v>
      </c>
      <c r="Z8" s="257"/>
      <c r="AA8" s="258"/>
      <c r="AB8" s="259"/>
      <c r="AC8" s="260">
        <f t="shared" ref="AC8:AC27" si="7">Z8*AB8</f>
        <v>0</v>
      </c>
      <c r="AD8" s="261">
        <f t="shared" ref="AD8:AD27" si="8">AA8*AB8</f>
        <v>0</v>
      </c>
      <c r="AE8" s="257"/>
      <c r="AF8" s="258"/>
      <c r="AG8" s="259"/>
      <c r="AH8" s="260">
        <f t="shared" ref="AH8:AH27" si="9">AE8*AG8</f>
        <v>0</v>
      </c>
      <c r="AI8" s="261">
        <f t="shared" ref="AI8:AI27" si="10">AF8*AG8</f>
        <v>0</v>
      </c>
      <c r="AJ8" s="257"/>
      <c r="AK8" s="258"/>
      <c r="AL8" s="259"/>
      <c r="AM8" s="260">
        <f t="shared" ref="AM8:AM27" si="11">AJ8*AL8</f>
        <v>0</v>
      </c>
      <c r="AN8" s="261">
        <f t="shared" ref="AN8:AN27" si="12">AK8*AL8</f>
        <v>0</v>
      </c>
      <c r="AO8" s="257"/>
      <c r="AP8" s="258"/>
      <c r="AQ8" s="259"/>
      <c r="AR8" s="260">
        <f t="shared" ref="AR8:AR27" si="13">AO8*AQ8</f>
        <v>0</v>
      </c>
      <c r="AS8" s="261">
        <f t="shared" ref="AS8:AS27" si="14">AP8*AQ8</f>
        <v>0</v>
      </c>
      <c r="AT8" s="257"/>
      <c r="AU8" s="258"/>
      <c r="AV8" s="259"/>
      <c r="AW8" s="260">
        <f t="shared" ref="AW8:AW27" si="15">AT8*AV8</f>
        <v>0</v>
      </c>
      <c r="AX8" s="261">
        <f t="shared" ref="AX8:AX27" si="16">AU8*AV8</f>
        <v>0</v>
      </c>
      <c r="AY8" s="257"/>
      <c r="AZ8" s="258"/>
      <c r="BA8" s="259"/>
      <c r="BB8" s="260">
        <f t="shared" ref="BB8:BB27" si="17">AY8*BA8</f>
        <v>0</v>
      </c>
      <c r="BC8" s="261">
        <f t="shared" ref="BC8:BC27" si="18">AZ8*BA8</f>
        <v>0</v>
      </c>
      <c r="BD8" s="257"/>
      <c r="BE8" s="258"/>
      <c r="BF8" s="259"/>
      <c r="BG8" s="260">
        <f t="shared" ref="BG8:BG27" si="19">BD8*BF8</f>
        <v>0</v>
      </c>
      <c r="BH8" s="261">
        <f t="shared" ref="BH8:BH27" si="20">BE8*BF8</f>
        <v>0</v>
      </c>
      <c r="BI8" s="257"/>
      <c r="BJ8" s="258"/>
      <c r="BK8" s="259"/>
      <c r="BL8" s="260">
        <f t="shared" ref="BL8:BL27" si="21">BI8*BK8</f>
        <v>0</v>
      </c>
      <c r="BM8" s="261">
        <f t="shared" ref="BM8:BM27" si="22">BJ8*BK8</f>
        <v>0</v>
      </c>
      <c r="BN8" s="257"/>
      <c r="BO8" s="258"/>
      <c r="BP8" s="259"/>
      <c r="BQ8" s="260">
        <f t="shared" ref="BQ8:BQ27" si="23">BN8*BP8</f>
        <v>0</v>
      </c>
      <c r="BR8" s="261">
        <f t="shared" ref="BR8:BR27" si="24">BO8*BP8</f>
        <v>0</v>
      </c>
      <c r="BS8" s="257"/>
      <c r="BT8" s="258"/>
      <c r="BU8" s="259"/>
      <c r="BV8" s="260">
        <f t="shared" ref="BV8:BV27" si="25">BS8*BU8</f>
        <v>0</v>
      </c>
      <c r="BW8" s="261">
        <f t="shared" ref="BW8:BW27" si="26">BT8*BU8</f>
        <v>0</v>
      </c>
      <c r="BX8" s="257"/>
      <c r="BY8" s="258"/>
      <c r="BZ8" s="259"/>
      <c r="CA8" s="260">
        <f t="shared" ref="CA8:CA27" si="27">BX8*BZ8</f>
        <v>0</v>
      </c>
      <c r="CB8" s="261">
        <f t="shared" ref="CB8:CB27" si="28">BY8*BZ8</f>
        <v>0</v>
      </c>
      <c r="CC8" s="257"/>
      <c r="CD8" s="258"/>
      <c r="CE8" s="259"/>
      <c r="CF8" s="260">
        <f t="shared" ref="CF8:CF27" si="29">CC8*CE8</f>
        <v>0</v>
      </c>
      <c r="CG8" s="261">
        <f t="shared" ref="CG8:CG27" si="30">CD8*CE8</f>
        <v>0</v>
      </c>
      <c r="CH8" s="257"/>
      <c r="CI8" s="258"/>
      <c r="CJ8" s="259"/>
      <c r="CK8" s="260">
        <f t="shared" ref="CK8:CK27" si="31">CH8*CJ8</f>
        <v>0</v>
      </c>
      <c r="CL8" s="261">
        <f t="shared" ref="CL8:CL27" si="32">CI8*CJ8</f>
        <v>0</v>
      </c>
      <c r="CM8" s="257"/>
      <c r="CN8" s="258"/>
      <c r="CO8" s="259"/>
      <c r="CP8" s="260">
        <f t="shared" ref="CP8:CP27" si="33">CM8*CO8</f>
        <v>0</v>
      </c>
      <c r="CQ8" s="261">
        <f t="shared" ref="CQ8:CQ27" si="34">CN8*CO8</f>
        <v>0</v>
      </c>
      <c r="CR8" s="257"/>
      <c r="CS8" s="258"/>
      <c r="CT8" s="259"/>
      <c r="CU8" s="260">
        <f>CR8*CT8</f>
        <v>0</v>
      </c>
      <c r="CV8" s="261">
        <f t="shared" ref="CV8:CV27" si="35">CS8*CT8</f>
        <v>0</v>
      </c>
      <c r="CW8" s="262" t="e">
        <f t="shared" ref="CW8:CW27" si="36">CZ8/CY8</f>
        <v>#DIV/0!</v>
      </c>
      <c r="CX8" s="263" t="e">
        <f>DA8/CY8</f>
        <v>#DIV/0!</v>
      </c>
      <c r="CY8" s="264">
        <f>H8+M8+R8+W8+AB8+AG8+AL8+AQ8+AV8+BA8+BU8+BZ8+CE8+CJ8+CO8+BF8+BK8+BP8+CT8</f>
        <v>0</v>
      </c>
      <c r="CZ8" s="265">
        <f>I8+N8+S8+X8+AC8+AH8+AM8+AR8+AW8+BB8+BV8+CA8+CF8+CK8+CP8+BG8+BL8+BQ8+CU8</f>
        <v>0</v>
      </c>
      <c r="DA8" s="266">
        <f>J8+O8+T8+Y8+AD8+AI8+AN8+AS8+AX8+BC8+BW8+CB8+CG8+CL8+CQ8+BH8+BM8+BR8+CV8</f>
        <v>0</v>
      </c>
    </row>
    <row r="9" spans="1:105" s="247" customFormat="1" ht="11.25" x14ac:dyDescent="0.2">
      <c r="A9" s="267">
        <v>2</v>
      </c>
      <c r="B9" s="268"/>
      <c r="C9" s="269"/>
      <c r="D9" s="270"/>
      <c r="E9" s="256">
        <f t="shared" ref="E9:E28" si="37">D9-CY9</f>
        <v>0</v>
      </c>
      <c r="F9" s="271"/>
      <c r="G9" s="272"/>
      <c r="H9" s="273"/>
      <c r="I9" s="274">
        <f t="shared" ref="I9:I27" si="38">F9*H9</f>
        <v>0</v>
      </c>
      <c r="J9" s="275">
        <f t="shared" si="0"/>
        <v>0</v>
      </c>
      <c r="K9" s="271"/>
      <c r="L9" s="272"/>
      <c r="M9" s="273"/>
      <c r="N9" s="274">
        <f t="shared" si="1"/>
        <v>0</v>
      </c>
      <c r="O9" s="275">
        <f t="shared" si="2"/>
        <v>0</v>
      </c>
      <c r="P9" s="271"/>
      <c r="Q9" s="272"/>
      <c r="R9" s="273"/>
      <c r="S9" s="274">
        <f t="shared" si="3"/>
        <v>0</v>
      </c>
      <c r="T9" s="275">
        <f t="shared" si="4"/>
        <v>0</v>
      </c>
      <c r="U9" s="271"/>
      <c r="V9" s="272"/>
      <c r="W9" s="273"/>
      <c r="X9" s="274">
        <f t="shared" si="5"/>
        <v>0</v>
      </c>
      <c r="Y9" s="275">
        <f t="shared" si="6"/>
        <v>0</v>
      </c>
      <c r="Z9" s="271"/>
      <c r="AA9" s="272"/>
      <c r="AB9" s="273"/>
      <c r="AC9" s="274">
        <f t="shared" si="7"/>
        <v>0</v>
      </c>
      <c r="AD9" s="275">
        <f t="shared" si="8"/>
        <v>0</v>
      </c>
      <c r="AE9" s="271"/>
      <c r="AF9" s="272"/>
      <c r="AG9" s="273"/>
      <c r="AH9" s="274">
        <f t="shared" si="9"/>
        <v>0</v>
      </c>
      <c r="AI9" s="275">
        <f t="shared" si="10"/>
        <v>0</v>
      </c>
      <c r="AJ9" s="271"/>
      <c r="AK9" s="272"/>
      <c r="AL9" s="273"/>
      <c r="AM9" s="274">
        <f t="shared" si="11"/>
        <v>0</v>
      </c>
      <c r="AN9" s="275">
        <f t="shared" si="12"/>
        <v>0</v>
      </c>
      <c r="AO9" s="271"/>
      <c r="AP9" s="272"/>
      <c r="AQ9" s="273"/>
      <c r="AR9" s="274">
        <f t="shared" si="13"/>
        <v>0</v>
      </c>
      <c r="AS9" s="275">
        <f t="shared" si="14"/>
        <v>0</v>
      </c>
      <c r="AT9" s="271"/>
      <c r="AU9" s="272"/>
      <c r="AV9" s="273"/>
      <c r="AW9" s="274">
        <f t="shared" si="15"/>
        <v>0</v>
      </c>
      <c r="AX9" s="275">
        <f t="shared" si="16"/>
        <v>0</v>
      </c>
      <c r="AY9" s="271"/>
      <c r="AZ9" s="272"/>
      <c r="BA9" s="273"/>
      <c r="BB9" s="274">
        <f t="shared" si="17"/>
        <v>0</v>
      </c>
      <c r="BC9" s="275">
        <f t="shared" si="18"/>
        <v>0</v>
      </c>
      <c r="BD9" s="271"/>
      <c r="BE9" s="272"/>
      <c r="BF9" s="273"/>
      <c r="BG9" s="274">
        <f t="shared" si="19"/>
        <v>0</v>
      </c>
      <c r="BH9" s="275">
        <f t="shared" si="20"/>
        <v>0</v>
      </c>
      <c r="BI9" s="271"/>
      <c r="BJ9" s="272"/>
      <c r="BK9" s="273"/>
      <c r="BL9" s="274">
        <f t="shared" si="21"/>
        <v>0</v>
      </c>
      <c r="BM9" s="275">
        <f t="shared" si="22"/>
        <v>0</v>
      </c>
      <c r="BN9" s="271"/>
      <c r="BO9" s="272"/>
      <c r="BP9" s="273"/>
      <c r="BQ9" s="274">
        <f t="shared" si="23"/>
        <v>0</v>
      </c>
      <c r="BR9" s="275">
        <f t="shared" si="24"/>
        <v>0</v>
      </c>
      <c r="BS9" s="271"/>
      <c r="BT9" s="272"/>
      <c r="BU9" s="273"/>
      <c r="BV9" s="274">
        <f t="shared" si="25"/>
        <v>0</v>
      </c>
      <c r="BW9" s="275">
        <f t="shared" si="26"/>
        <v>0</v>
      </c>
      <c r="BX9" s="271"/>
      <c r="BY9" s="272"/>
      <c r="BZ9" s="273"/>
      <c r="CA9" s="274">
        <f t="shared" si="27"/>
        <v>0</v>
      </c>
      <c r="CB9" s="275">
        <f t="shared" si="28"/>
        <v>0</v>
      </c>
      <c r="CC9" s="271"/>
      <c r="CD9" s="272"/>
      <c r="CE9" s="273"/>
      <c r="CF9" s="274">
        <f t="shared" si="29"/>
        <v>0</v>
      </c>
      <c r="CG9" s="275">
        <f t="shared" si="30"/>
        <v>0</v>
      </c>
      <c r="CH9" s="271"/>
      <c r="CI9" s="272"/>
      <c r="CJ9" s="273"/>
      <c r="CK9" s="274">
        <f t="shared" si="31"/>
        <v>0</v>
      </c>
      <c r="CL9" s="275">
        <f t="shared" si="32"/>
        <v>0</v>
      </c>
      <c r="CM9" s="271"/>
      <c r="CN9" s="272"/>
      <c r="CO9" s="273"/>
      <c r="CP9" s="274">
        <f t="shared" si="33"/>
        <v>0</v>
      </c>
      <c r="CQ9" s="275">
        <f t="shared" si="34"/>
        <v>0</v>
      </c>
      <c r="CR9" s="271"/>
      <c r="CS9" s="272"/>
      <c r="CT9" s="273"/>
      <c r="CU9" s="274">
        <f t="shared" ref="CU9:CU27" si="39">CR9*CT9</f>
        <v>0</v>
      </c>
      <c r="CV9" s="275">
        <f t="shared" si="35"/>
        <v>0</v>
      </c>
      <c r="CW9" s="276" t="e">
        <f t="shared" si="36"/>
        <v>#DIV/0!</v>
      </c>
      <c r="CX9" s="277" t="e">
        <f t="shared" ref="CX9:CX27" si="40">DA9/CY9</f>
        <v>#DIV/0!</v>
      </c>
      <c r="CY9" s="264">
        <f t="shared" ref="CY9:CY27" si="41">H9+M9+R9+W9+AB9+AG9+AL9+AQ9+AV9+BA9+BU9+BZ9+CE9+CJ9+CO9+BF9+BK9+BP9+CT9</f>
        <v>0</v>
      </c>
      <c r="CZ9" s="265">
        <f t="shared" ref="CZ9:CZ27" si="42">I9+N9+S9+X9+AC9+AH9+AM9+AR9+AW9+BB9+BV9+CA9+CF9+CK9+CP9+BG9+BL9+BQ9+CU9</f>
        <v>0</v>
      </c>
      <c r="DA9" s="266">
        <f t="shared" ref="DA9:DA27" si="43">J9+O9+T9+Y9+AD9+AI9+AN9+AS9+AX9+BC9+BW9+CB9+CG9+CL9+CQ9+BH9+BM9+BR9+CV9</f>
        <v>0</v>
      </c>
    </row>
    <row r="10" spans="1:105" s="247" customFormat="1" ht="11.25" x14ac:dyDescent="0.2">
      <c r="A10" s="267">
        <v>3</v>
      </c>
      <c r="B10" s="268"/>
      <c r="C10" s="269"/>
      <c r="D10" s="270"/>
      <c r="E10" s="256">
        <f t="shared" si="37"/>
        <v>0</v>
      </c>
      <c r="F10" s="271"/>
      <c r="G10" s="272"/>
      <c r="H10" s="273"/>
      <c r="I10" s="274">
        <f t="shared" si="38"/>
        <v>0</v>
      </c>
      <c r="J10" s="275">
        <f t="shared" si="0"/>
        <v>0</v>
      </c>
      <c r="K10" s="271"/>
      <c r="L10" s="272"/>
      <c r="M10" s="273"/>
      <c r="N10" s="274">
        <f t="shared" si="1"/>
        <v>0</v>
      </c>
      <c r="O10" s="275">
        <f t="shared" si="2"/>
        <v>0</v>
      </c>
      <c r="P10" s="271"/>
      <c r="Q10" s="272"/>
      <c r="R10" s="273"/>
      <c r="S10" s="274">
        <f t="shared" si="3"/>
        <v>0</v>
      </c>
      <c r="T10" s="275">
        <f t="shared" si="4"/>
        <v>0</v>
      </c>
      <c r="U10" s="271"/>
      <c r="V10" s="272"/>
      <c r="W10" s="273"/>
      <c r="X10" s="274">
        <f t="shared" si="5"/>
        <v>0</v>
      </c>
      <c r="Y10" s="275">
        <f t="shared" si="6"/>
        <v>0</v>
      </c>
      <c r="Z10" s="271"/>
      <c r="AA10" s="272"/>
      <c r="AB10" s="273"/>
      <c r="AC10" s="274">
        <f t="shared" si="7"/>
        <v>0</v>
      </c>
      <c r="AD10" s="275">
        <f t="shared" si="8"/>
        <v>0</v>
      </c>
      <c r="AE10" s="271"/>
      <c r="AF10" s="272"/>
      <c r="AG10" s="273"/>
      <c r="AH10" s="274">
        <f t="shared" si="9"/>
        <v>0</v>
      </c>
      <c r="AI10" s="275">
        <f t="shared" si="10"/>
        <v>0</v>
      </c>
      <c r="AJ10" s="271"/>
      <c r="AK10" s="272"/>
      <c r="AL10" s="273"/>
      <c r="AM10" s="274">
        <f t="shared" si="11"/>
        <v>0</v>
      </c>
      <c r="AN10" s="275">
        <f t="shared" si="12"/>
        <v>0</v>
      </c>
      <c r="AO10" s="271"/>
      <c r="AP10" s="272"/>
      <c r="AQ10" s="273"/>
      <c r="AR10" s="274">
        <f t="shared" si="13"/>
        <v>0</v>
      </c>
      <c r="AS10" s="275">
        <f t="shared" si="14"/>
        <v>0</v>
      </c>
      <c r="AT10" s="271"/>
      <c r="AU10" s="272"/>
      <c r="AV10" s="273"/>
      <c r="AW10" s="274">
        <f t="shared" si="15"/>
        <v>0</v>
      </c>
      <c r="AX10" s="275">
        <f t="shared" si="16"/>
        <v>0</v>
      </c>
      <c r="AY10" s="271"/>
      <c r="AZ10" s="272"/>
      <c r="BA10" s="273"/>
      <c r="BB10" s="274">
        <f t="shared" si="17"/>
        <v>0</v>
      </c>
      <c r="BC10" s="275">
        <f t="shared" si="18"/>
        <v>0</v>
      </c>
      <c r="BD10" s="271"/>
      <c r="BE10" s="272"/>
      <c r="BF10" s="273"/>
      <c r="BG10" s="274">
        <f t="shared" si="19"/>
        <v>0</v>
      </c>
      <c r="BH10" s="275">
        <f t="shared" si="20"/>
        <v>0</v>
      </c>
      <c r="BI10" s="271"/>
      <c r="BJ10" s="272"/>
      <c r="BK10" s="273"/>
      <c r="BL10" s="274">
        <f t="shared" si="21"/>
        <v>0</v>
      </c>
      <c r="BM10" s="275">
        <f t="shared" si="22"/>
        <v>0</v>
      </c>
      <c r="BN10" s="271"/>
      <c r="BO10" s="272"/>
      <c r="BP10" s="273"/>
      <c r="BQ10" s="274">
        <f t="shared" si="23"/>
        <v>0</v>
      </c>
      <c r="BR10" s="275">
        <f t="shared" si="24"/>
        <v>0</v>
      </c>
      <c r="BS10" s="271"/>
      <c r="BT10" s="272"/>
      <c r="BU10" s="273"/>
      <c r="BV10" s="274">
        <f t="shared" si="25"/>
        <v>0</v>
      </c>
      <c r="BW10" s="275">
        <f t="shared" si="26"/>
        <v>0</v>
      </c>
      <c r="BX10" s="271"/>
      <c r="BY10" s="272"/>
      <c r="BZ10" s="273"/>
      <c r="CA10" s="274">
        <f t="shared" si="27"/>
        <v>0</v>
      </c>
      <c r="CB10" s="275">
        <f t="shared" si="28"/>
        <v>0</v>
      </c>
      <c r="CC10" s="271"/>
      <c r="CD10" s="272"/>
      <c r="CE10" s="273"/>
      <c r="CF10" s="274">
        <f t="shared" si="29"/>
        <v>0</v>
      </c>
      <c r="CG10" s="275">
        <f t="shared" si="30"/>
        <v>0</v>
      </c>
      <c r="CH10" s="271"/>
      <c r="CI10" s="272"/>
      <c r="CJ10" s="273"/>
      <c r="CK10" s="274">
        <f t="shared" si="31"/>
        <v>0</v>
      </c>
      <c r="CL10" s="275">
        <f t="shared" si="32"/>
        <v>0</v>
      </c>
      <c r="CM10" s="271"/>
      <c r="CN10" s="272"/>
      <c r="CO10" s="273"/>
      <c r="CP10" s="274">
        <f t="shared" si="33"/>
        <v>0</v>
      </c>
      <c r="CQ10" s="275">
        <f t="shared" si="34"/>
        <v>0</v>
      </c>
      <c r="CR10" s="271"/>
      <c r="CS10" s="272"/>
      <c r="CT10" s="273"/>
      <c r="CU10" s="274">
        <f t="shared" si="39"/>
        <v>0</v>
      </c>
      <c r="CV10" s="275">
        <f t="shared" si="35"/>
        <v>0</v>
      </c>
      <c r="CW10" s="276" t="e">
        <f t="shared" si="36"/>
        <v>#DIV/0!</v>
      </c>
      <c r="CX10" s="277" t="e">
        <f t="shared" si="40"/>
        <v>#DIV/0!</v>
      </c>
      <c r="CY10" s="264">
        <f t="shared" si="41"/>
        <v>0</v>
      </c>
      <c r="CZ10" s="265">
        <f t="shared" si="42"/>
        <v>0</v>
      </c>
      <c r="DA10" s="266">
        <f t="shared" si="43"/>
        <v>0</v>
      </c>
    </row>
    <row r="11" spans="1:105" s="247" customFormat="1" ht="11.25" x14ac:dyDescent="0.2">
      <c r="A11" s="267">
        <v>4</v>
      </c>
      <c r="B11" s="268"/>
      <c r="C11" s="269"/>
      <c r="D11" s="270"/>
      <c r="E11" s="256">
        <f t="shared" si="37"/>
        <v>0</v>
      </c>
      <c r="F11" s="271"/>
      <c r="G11" s="272"/>
      <c r="H11" s="273"/>
      <c r="I11" s="274">
        <f t="shared" si="38"/>
        <v>0</v>
      </c>
      <c r="J11" s="275">
        <f t="shared" si="0"/>
        <v>0</v>
      </c>
      <c r="K11" s="271"/>
      <c r="L11" s="272"/>
      <c r="M11" s="273"/>
      <c r="N11" s="274">
        <f t="shared" si="1"/>
        <v>0</v>
      </c>
      <c r="O11" s="275">
        <f t="shared" si="2"/>
        <v>0</v>
      </c>
      <c r="P11" s="271"/>
      <c r="Q11" s="272"/>
      <c r="R11" s="273"/>
      <c r="S11" s="274">
        <f t="shared" si="3"/>
        <v>0</v>
      </c>
      <c r="T11" s="275">
        <f t="shared" si="4"/>
        <v>0</v>
      </c>
      <c r="U11" s="271"/>
      <c r="V11" s="272"/>
      <c r="W11" s="273"/>
      <c r="X11" s="274">
        <f t="shared" si="5"/>
        <v>0</v>
      </c>
      <c r="Y11" s="275">
        <f t="shared" si="6"/>
        <v>0</v>
      </c>
      <c r="Z11" s="271"/>
      <c r="AA11" s="272"/>
      <c r="AB11" s="273"/>
      <c r="AC11" s="274">
        <f t="shared" si="7"/>
        <v>0</v>
      </c>
      <c r="AD11" s="275">
        <f t="shared" si="8"/>
        <v>0</v>
      </c>
      <c r="AE11" s="271"/>
      <c r="AF11" s="272"/>
      <c r="AG11" s="273"/>
      <c r="AH11" s="274">
        <f t="shared" si="9"/>
        <v>0</v>
      </c>
      <c r="AI11" s="275">
        <f t="shared" si="10"/>
        <v>0</v>
      </c>
      <c r="AJ11" s="271"/>
      <c r="AK11" s="272"/>
      <c r="AL11" s="273"/>
      <c r="AM11" s="274">
        <f t="shared" si="11"/>
        <v>0</v>
      </c>
      <c r="AN11" s="275">
        <f t="shared" si="12"/>
        <v>0</v>
      </c>
      <c r="AO11" s="271"/>
      <c r="AP11" s="272"/>
      <c r="AQ11" s="273"/>
      <c r="AR11" s="274">
        <f t="shared" si="13"/>
        <v>0</v>
      </c>
      <c r="AS11" s="275">
        <f t="shared" si="14"/>
        <v>0</v>
      </c>
      <c r="AT11" s="271"/>
      <c r="AU11" s="272"/>
      <c r="AV11" s="273"/>
      <c r="AW11" s="274">
        <f t="shared" si="15"/>
        <v>0</v>
      </c>
      <c r="AX11" s="275">
        <f t="shared" si="16"/>
        <v>0</v>
      </c>
      <c r="AY11" s="271"/>
      <c r="AZ11" s="272"/>
      <c r="BA11" s="273"/>
      <c r="BB11" s="274">
        <f t="shared" si="17"/>
        <v>0</v>
      </c>
      <c r="BC11" s="275">
        <f t="shared" si="18"/>
        <v>0</v>
      </c>
      <c r="BD11" s="271"/>
      <c r="BE11" s="272"/>
      <c r="BF11" s="273"/>
      <c r="BG11" s="274">
        <f t="shared" si="19"/>
        <v>0</v>
      </c>
      <c r="BH11" s="275">
        <f t="shared" si="20"/>
        <v>0</v>
      </c>
      <c r="BI11" s="271"/>
      <c r="BJ11" s="272"/>
      <c r="BK11" s="273"/>
      <c r="BL11" s="274">
        <f t="shared" si="21"/>
        <v>0</v>
      </c>
      <c r="BM11" s="275">
        <f t="shared" si="22"/>
        <v>0</v>
      </c>
      <c r="BN11" s="271"/>
      <c r="BO11" s="272"/>
      <c r="BP11" s="273"/>
      <c r="BQ11" s="274">
        <f t="shared" si="23"/>
        <v>0</v>
      </c>
      <c r="BR11" s="275">
        <f t="shared" si="24"/>
        <v>0</v>
      </c>
      <c r="BS11" s="271"/>
      <c r="BT11" s="272"/>
      <c r="BU11" s="273"/>
      <c r="BV11" s="274">
        <f t="shared" si="25"/>
        <v>0</v>
      </c>
      <c r="BW11" s="275">
        <f t="shared" si="26"/>
        <v>0</v>
      </c>
      <c r="BX11" s="271"/>
      <c r="BY11" s="272"/>
      <c r="BZ11" s="273"/>
      <c r="CA11" s="274">
        <f t="shared" si="27"/>
        <v>0</v>
      </c>
      <c r="CB11" s="275">
        <f t="shared" si="28"/>
        <v>0</v>
      </c>
      <c r="CC11" s="271"/>
      <c r="CD11" s="272"/>
      <c r="CE11" s="273"/>
      <c r="CF11" s="274">
        <f t="shared" si="29"/>
        <v>0</v>
      </c>
      <c r="CG11" s="275">
        <f t="shared" si="30"/>
        <v>0</v>
      </c>
      <c r="CH11" s="271"/>
      <c r="CI11" s="272"/>
      <c r="CJ11" s="273"/>
      <c r="CK11" s="274">
        <f t="shared" si="31"/>
        <v>0</v>
      </c>
      <c r="CL11" s="275">
        <f t="shared" si="32"/>
        <v>0</v>
      </c>
      <c r="CM11" s="271"/>
      <c r="CN11" s="272"/>
      <c r="CO11" s="273"/>
      <c r="CP11" s="274">
        <f t="shared" si="33"/>
        <v>0</v>
      </c>
      <c r="CQ11" s="275">
        <f t="shared" si="34"/>
        <v>0</v>
      </c>
      <c r="CR11" s="271"/>
      <c r="CS11" s="272"/>
      <c r="CT11" s="273"/>
      <c r="CU11" s="274">
        <f t="shared" si="39"/>
        <v>0</v>
      </c>
      <c r="CV11" s="275">
        <f t="shared" si="35"/>
        <v>0</v>
      </c>
      <c r="CW11" s="276" t="e">
        <f t="shared" si="36"/>
        <v>#DIV/0!</v>
      </c>
      <c r="CX11" s="277" t="e">
        <f t="shared" si="40"/>
        <v>#DIV/0!</v>
      </c>
      <c r="CY11" s="264">
        <f t="shared" si="41"/>
        <v>0</v>
      </c>
      <c r="CZ11" s="265">
        <f t="shared" si="42"/>
        <v>0</v>
      </c>
      <c r="DA11" s="266">
        <f t="shared" si="43"/>
        <v>0</v>
      </c>
    </row>
    <row r="12" spans="1:105" s="247" customFormat="1" ht="11.25" x14ac:dyDescent="0.2">
      <c r="A12" s="267">
        <v>5</v>
      </c>
      <c r="B12" s="268"/>
      <c r="C12" s="269"/>
      <c r="D12" s="270"/>
      <c r="E12" s="256">
        <f t="shared" si="37"/>
        <v>0</v>
      </c>
      <c r="F12" s="271"/>
      <c r="G12" s="272"/>
      <c r="H12" s="273"/>
      <c r="I12" s="274">
        <f t="shared" si="38"/>
        <v>0</v>
      </c>
      <c r="J12" s="275">
        <f t="shared" si="0"/>
        <v>0</v>
      </c>
      <c r="K12" s="271"/>
      <c r="L12" s="272"/>
      <c r="M12" s="273"/>
      <c r="N12" s="274">
        <f t="shared" si="1"/>
        <v>0</v>
      </c>
      <c r="O12" s="275">
        <f t="shared" si="2"/>
        <v>0</v>
      </c>
      <c r="P12" s="271"/>
      <c r="Q12" s="272"/>
      <c r="R12" s="273"/>
      <c r="S12" s="274">
        <f t="shared" si="3"/>
        <v>0</v>
      </c>
      <c r="T12" s="275">
        <f t="shared" si="4"/>
        <v>0</v>
      </c>
      <c r="U12" s="271"/>
      <c r="V12" s="272"/>
      <c r="W12" s="273"/>
      <c r="X12" s="274">
        <f t="shared" si="5"/>
        <v>0</v>
      </c>
      <c r="Y12" s="275">
        <f t="shared" si="6"/>
        <v>0</v>
      </c>
      <c r="Z12" s="271"/>
      <c r="AA12" s="272"/>
      <c r="AB12" s="273"/>
      <c r="AC12" s="274">
        <f t="shared" si="7"/>
        <v>0</v>
      </c>
      <c r="AD12" s="275">
        <f t="shared" si="8"/>
        <v>0</v>
      </c>
      <c r="AE12" s="271"/>
      <c r="AF12" s="272"/>
      <c r="AG12" s="273"/>
      <c r="AH12" s="274">
        <f t="shared" si="9"/>
        <v>0</v>
      </c>
      <c r="AI12" s="275">
        <f t="shared" si="10"/>
        <v>0</v>
      </c>
      <c r="AJ12" s="271"/>
      <c r="AK12" s="272"/>
      <c r="AL12" s="273"/>
      <c r="AM12" s="274">
        <f t="shared" si="11"/>
        <v>0</v>
      </c>
      <c r="AN12" s="275">
        <f t="shared" si="12"/>
        <v>0</v>
      </c>
      <c r="AO12" s="271"/>
      <c r="AP12" s="272"/>
      <c r="AQ12" s="273"/>
      <c r="AR12" s="274">
        <f t="shared" si="13"/>
        <v>0</v>
      </c>
      <c r="AS12" s="275">
        <f t="shared" si="14"/>
        <v>0</v>
      </c>
      <c r="AT12" s="271"/>
      <c r="AU12" s="272"/>
      <c r="AV12" s="273"/>
      <c r="AW12" s="274">
        <f t="shared" si="15"/>
        <v>0</v>
      </c>
      <c r="AX12" s="275">
        <f t="shared" si="16"/>
        <v>0</v>
      </c>
      <c r="AY12" s="271"/>
      <c r="AZ12" s="272"/>
      <c r="BA12" s="273"/>
      <c r="BB12" s="274">
        <f t="shared" si="17"/>
        <v>0</v>
      </c>
      <c r="BC12" s="275">
        <f t="shared" si="18"/>
        <v>0</v>
      </c>
      <c r="BD12" s="271"/>
      <c r="BE12" s="272"/>
      <c r="BF12" s="273"/>
      <c r="BG12" s="274">
        <f t="shared" si="19"/>
        <v>0</v>
      </c>
      <c r="BH12" s="275">
        <f t="shared" si="20"/>
        <v>0</v>
      </c>
      <c r="BI12" s="271"/>
      <c r="BJ12" s="272"/>
      <c r="BK12" s="273"/>
      <c r="BL12" s="274">
        <f t="shared" si="21"/>
        <v>0</v>
      </c>
      <c r="BM12" s="275">
        <f t="shared" si="22"/>
        <v>0</v>
      </c>
      <c r="BN12" s="271"/>
      <c r="BO12" s="272"/>
      <c r="BP12" s="273"/>
      <c r="BQ12" s="274">
        <f t="shared" si="23"/>
        <v>0</v>
      </c>
      <c r="BR12" s="275">
        <f t="shared" si="24"/>
        <v>0</v>
      </c>
      <c r="BS12" s="271"/>
      <c r="BT12" s="272"/>
      <c r="BU12" s="273"/>
      <c r="BV12" s="274">
        <f t="shared" si="25"/>
        <v>0</v>
      </c>
      <c r="BW12" s="275">
        <f t="shared" si="26"/>
        <v>0</v>
      </c>
      <c r="BX12" s="271"/>
      <c r="BY12" s="272"/>
      <c r="BZ12" s="273"/>
      <c r="CA12" s="274">
        <f t="shared" si="27"/>
        <v>0</v>
      </c>
      <c r="CB12" s="275">
        <f t="shared" si="28"/>
        <v>0</v>
      </c>
      <c r="CC12" s="271"/>
      <c r="CD12" s="272"/>
      <c r="CE12" s="273"/>
      <c r="CF12" s="274">
        <f t="shared" si="29"/>
        <v>0</v>
      </c>
      <c r="CG12" s="275">
        <f t="shared" si="30"/>
        <v>0</v>
      </c>
      <c r="CH12" s="271"/>
      <c r="CI12" s="272"/>
      <c r="CJ12" s="273"/>
      <c r="CK12" s="274">
        <f t="shared" si="31"/>
        <v>0</v>
      </c>
      <c r="CL12" s="275">
        <f t="shared" si="32"/>
        <v>0</v>
      </c>
      <c r="CM12" s="271"/>
      <c r="CN12" s="272"/>
      <c r="CO12" s="273"/>
      <c r="CP12" s="274">
        <f t="shared" si="33"/>
        <v>0</v>
      </c>
      <c r="CQ12" s="275">
        <f t="shared" si="34"/>
        <v>0</v>
      </c>
      <c r="CR12" s="271"/>
      <c r="CS12" s="272"/>
      <c r="CT12" s="273"/>
      <c r="CU12" s="274">
        <f t="shared" si="39"/>
        <v>0</v>
      </c>
      <c r="CV12" s="275">
        <f t="shared" si="35"/>
        <v>0</v>
      </c>
      <c r="CW12" s="276" t="e">
        <f t="shared" si="36"/>
        <v>#DIV/0!</v>
      </c>
      <c r="CX12" s="277" t="e">
        <f t="shared" si="40"/>
        <v>#DIV/0!</v>
      </c>
      <c r="CY12" s="264">
        <f t="shared" si="41"/>
        <v>0</v>
      </c>
      <c r="CZ12" s="265">
        <f t="shared" si="42"/>
        <v>0</v>
      </c>
      <c r="DA12" s="266">
        <f t="shared" si="43"/>
        <v>0</v>
      </c>
    </row>
    <row r="13" spans="1:105" s="247" customFormat="1" ht="11.25" x14ac:dyDescent="0.2">
      <c r="A13" s="267">
        <v>6</v>
      </c>
      <c r="B13" s="268"/>
      <c r="C13" s="269"/>
      <c r="D13" s="270"/>
      <c r="E13" s="256">
        <f t="shared" si="37"/>
        <v>0</v>
      </c>
      <c r="F13" s="271"/>
      <c r="G13" s="272"/>
      <c r="H13" s="273"/>
      <c r="I13" s="274">
        <f t="shared" si="38"/>
        <v>0</v>
      </c>
      <c r="J13" s="275">
        <f t="shared" si="0"/>
        <v>0</v>
      </c>
      <c r="K13" s="271"/>
      <c r="L13" s="272"/>
      <c r="M13" s="273"/>
      <c r="N13" s="274">
        <f t="shared" si="1"/>
        <v>0</v>
      </c>
      <c r="O13" s="275">
        <f t="shared" si="2"/>
        <v>0</v>
      </c>
      <c r="P13" s="271"/>
      <c r="Q13" s="272"/>
      <c r="R13" s="273"/>
      <c r="S13" s="274">
        <f t="shared" si="3"/>
        <v>0</v>
      </c>
      <c r="T13" s="275">
        <f t="shared" si="4"/>
        <v>0</v>
      </c>
      <c r="U13" s="271"/>
      <c r="V13" s="272"/>
      <c r="W13" s="273"/>
      <c r="X13" s="274">
        <f t="shared" si="5"/>
        <v>0</v>
      </c>
      <c r="Y13" s="275">
        <f t="shared" si="6"/>
        <v>0</v>
      </c>
      <c r="Z13" s="271"/>
      <c r="AA13" s="272"/>
      <c r="AB13" s="273"/>
      <c r="AC13" s="274">
        <f t="shared" si="7"/>
        <v>0</v>
      </c>
      <c r="AD13" s="275">
        <f t="shared" si="8"/>
        <v>0</v>
      </c>
      <c r="AE13" s="271"/>
      <c r="AF13" s="272"/>
      <c r="AG13" s="273"/>
      <c r="AH13" s="274">
        <f t="shared" si="9"/>
        <v>0</v>
      </c>
      <c r="AI13" s="275">
        <f t="shared" si="10"/>
        <v>0</v>
      </c>
      <c r="AJ13" s="271"/>
      <c r="AK13" s="272"/>
      <c r="AL13" s="273"/>
      <c r="AM13" s="274">
        <f t="shared" si="11"/>
        <v>0</v>
      </c>
      <c r="AN13" s="275">
        <f t="shared" si="12"/>
        <v>0</v>
      </c>
      <c r="AO13" s="271"/>
      <c r="AP13" s="272"/>
      <c r="AQ13" s="273"/>
      <c r="AR13" s="274">
        <f t="shared" si="13"/>
        <v>0</v>
      </c>
      <c r="AS13" s="275">
        <f t="shared" si="14"/>
        <v>0</v>
      </c>
      <c r="AT13" s="271"/>
      <c r="AU13" s="272"/>
      <c r="AV13" s="273"/>
      <c r="AW13" s="274">
        <f t="shared" si="15"/>
        <v>0</v>
      </c>
      <c r="AX13" s="275">
        <f t="shared" si="16"/>
        <v>0</v>
      </c>
      <c r="AY13" s="271"/>
      <c r="AZ13" s="272"/>
      <c r="BA13" s="273"/>
      <c r="BB13" s="274">
        <f t="shared" si="17"/>
        <v>0</v>
      </c>
      <c r="BC13" s="275">
        <f t="shared" si="18"/>
        <v>0</v>
      </c>
      <c r="BD13" s="271"/>
      <c r="BE13" s="272"/>
      <c r="BF13" s="273"/>
      <c r="BG13" s="274">
        <f t="shared" si="19"/>
        <v>0</v>
      </c>
      <c r="BH13" s="275">
        <f t="shared" si="20"/>
        <v>0</v>
      </c>
      <c r="BI13" s="271"/>
      <c r="BJ13" s="272"/>
      <c r="BK13" s="273"/>
      <c r="BL13" s="274">
        <f t="shared" si="21"/>
        <v>0</v>
      </c>
      <c r="BM13" s="275">
        <f t="shared" si="22"/>
        <v>0</v>
      </c>
      <c r="BN13" s="271"/>
      <c r="BO13" s="272"/>
      <c r="BP13" s="273"/>
      <c r="BQ13" s="274">
        <f t="shared" si="23"/>
        <v>0</v>
      </c>
      <c r="BR13" s="275">
        <f t="shared" si="24"/>
        <v>0</v>
      </c>
      <c r="BS13" s="271"/>
      <c r="BT13" s="272"/>
      <c r="BU13" s="273"/>
      <c r="BV13" s="274">
        <f t="shared" si="25"/>
        <v>0</v>
      </c>
      <c r="BW13" s="275">
        <f t="shared" si="26"/>
        <v>0</v>
      </c>
      <c r="BX13" s="271"/>
      <c r="BY13" s="272"/>
      <c r="BZ13" s="273"/>
      <c r="CA13" s="274">
        <f t="shared" si="27"/>
        <v>0</v>
      </c>
      <c r="CB13" s="275">
        <f t="shared" si="28"/>
        <v>0</v>
      </c>
      <c r="CC13" s="271"/>
      <c r="CD13" s="272"/>
      <c r="CE13" s="273"/>
      <c r="CF13" s="274">
        <f t="shared" si="29"/>
        <v>0</v>
      </c>
      <c r="CG13" s="275">
        <f t="shared" si="30"/>
        <v>0</v>
      </c>
      <c r="CH13" s="271"/>
      <c r="CI13" s="272"/>
      <c r="CJ13" s="273"/>
      <c r="CK13" s="274">
        <f t="shared" si="31"/>
        <v>0</v>
      </c>
      <c r="CL13" s="275">
        <f t="shared" si="32"/>
        <v>0</v>
      </c>
      <c r="CM13" s="271"/>
      <c r="CN13" s="272"/>
      <c r="CO13" s="273"/>
      <c r="CP13" s="274">
        <f t="shared" si="33"/>
        <v>0</v>
      </c>
      <c r="CQ13" s="275">
        <f t="shared" si="34"/>
        <v>0</v>
      </c>
      <c r="CR13" s="271"/>
      <c r="CS13" s="272"/>
      <c r="CT13" s="273"/>
      <c r="CU13" s="274">
        <f t="shared" si="39"/>
        <v>0</v>
      </c>
      <c r="CV13" s="275">
        <f t="shared" si="35"/>
        <v>0</v>
      </c>
      <c r="CW13" s="276" t="e">
        <f t="shared" si="36"/>
        <v>#DIV/0!</v>
      </c>
      <c r="CX13" s="277" t="e">
        <f t="shared" si="40"/>
        <v>#DIV/0!</v>
      </c>
      <c r="CY13" s="264">
        <f t="shared" si="41"/>
        <v>0</v>
      </c>
      <c r="CZ13" s="265">
        <f t="shared" si="42"/>
        <v>0</v>
      </c>
      <c r="DA13" s="266">
        <f t="shared" si="43"/>
        <v>0</v>
      </c>
    </row>
    <row r="14" spans="1:105" s="247" customFormat="1" ht="11.25" x14ac:dyDescent="0.2">
      <c r="A14" s="267">
        <v>7</v>
      </c>
      <c r="B14" s="268"/>
      <c r="C14" s="269"/>
      <c r="D14" s="270"/>
      <c r="E14" s="256">
        <f t="shared" si="37"/>
        <v>0</v>
      </c>
      <c r="F14" s="271"/>
      <c r="G14" s="272"/>
      <c r="H14" s="273"/>
      <c r="I14" s="274">
        <f t="shared" si="38"/>
        <v>0</v>
      </c>
      <c r="J14" s="275">
        <f t="shared" si="0"/>
        <v>0</v>
      </c>
      <c r="K14" s="271"/>
      <c r="L14" s="272"/>
      <c r="M14" s="273"/>
      <c r="N14" s="274">
        <f t="shared" si="1"/>
        <v>0</v>
      </c>
      <c r="O14" s="275">
        <f t="shared" si="2"/>
        <v>0</v>
      </c>
      <c r="P14" s="271"/>
      <c r="Q14" s="272"/>
      <c r="R14" s="273"/>
      <c r="S14" s="274">
        <f t="shared" si="3"/>
        <v>0</v>
      </c>
      <c r="T14" s="275">
        <f t="shared" si="4"/>
        <v>0</v>
      </c>
      <c r="U14" s="271"/>
      <c r="V14" s="272"/>
      <c r="W14" s="273"/>
      <c r="X14" s="274">
        <f t="shared" si="5"/>
        <v>0</v>
      </c>
      <c r="Y14" s="275">
        <f t="shared" si="6"/>
        <v>0</v>
      </c>
      <c r="Z14" s="271"/>
      <c r="AA14" s="272"/>
      <c r="AB14" s="273"/>
      <c r="AC14" s="274">
        <f t="shared" si="7"/>
        <v>0</v>
      </c>
      <c r="AD14" s="275">
        <f t="shared" si="8"/>
        <v>0</v>
      </c>
      <c r="AE14" s="271"/>
      <c r="AF14" s="272"/>
      <c r="AG14" s="273"/>
      <c r="AH14" s="274">
        <f t="shared" si="9"/>
        <v>0</v>
      </c>
      <c r="AI14" s="275">
        <f t="shared" si="10"/>
        <v>0</v>
      </c>
      <c r="AJ14" s="271"/>
      <c r="AK14" s="272"/>
      <c r="AL14" s="273"/>
      <c r="AM14" s="274">
        <f t="shared" si="11"/>
        <v>0</v>
      </c>
      <c r="AN14" s="275">
        <f t="shared" si="12"/>
        <v>0</v>
      </c>
      <c r="AO14" s="271"/>
      <c r="AP14" s="272"/>
      <c r="AQ14" s="273"/>
      <c r="AR14" s="274">
        <f t="shared" si="13"/>
        <v>0</v>
      </c>
      <c r="AS14" s="275">
        <f t="shared" si="14"/>
        <v>0</v>
      </c>
      <c r="AT14" s="271"/>
      <c r="AU14" s="272"/>
      <c r="AV14" s="273"/>
      <c r="AW14" s="274">
        <f t="shared" si="15"/>
        <v>0</v>
      </c>
      <c r="AX14" s="275">
        <f t="shared" si="16"/>
        <v>0</v>
      </c>
      <c r="AY14" s="271"/>
      <c r="AZ14" s="272"/>
      <c r="BA14" s="273"/>
      <c r="BB14" s="274">
        <f t="shared" si="17"/>
        <v>0</v>
      </c>
      <c r="BC14" s="275">
        <f t="shared" si="18"/>
        <v>0</v>
      </c>
      <c r="BD14" s="271"/>
      <c r="BE14" s="272"/>
      <c r="BF14" s="273"/>
      <c r="BG14" s="274">
        <f t="shared" si="19"/>
        <v>0</v>
      </c>
      <c r="BH14" s="275">
        <f t="shared" si="20"/>
        <v>0</v>
      </c>
      <c r="BI14" s="271"/>
      <c r="BJ14" s="272"/>
      <c r="BK14" s="273"/>
      <c r="BL14" s="274">
        <f t="shared" si="21"/>
        <v>0</v>
      </c>
      <c r="BM14" s="275">
        <f t="shared" si="22"/>
        <v>0</v>
      </c>
      <c r="BN14" s="271"/>
      <c r="BO14" s="272"/>
      <c r="BP14" s="273"/>
      <c r="BQ14" s="274">
        <f t="shared" si="23"/>
        <v>0</v>
      </c>
      <c r="BR14" s="275">
        <f t="shared" si="24"/>
        <v>0</v>
      </c>
      <c r="BS14" s="271"/>
      <c r="BT14" s="272"/>
      <c r="BU14" s="273"/>
      <c r="BV14" s="274">
        <f t="shared" si="25"/>
        <v>0</v>
      </c>
      <c r="BW14" s="275">
        <f t="shared" si="26"/>
        <v>0</v>
      </c>
      <c r="BX14" s="271"/>
      <c r="BY14" s="272"/>
      <c r="BZ14" s="273"/>
      <c r="CA14" s="274">
        <f t="shared" si="27"/>
        <v>0</v>
      </c>
      <c r="CB14" s="275">
        <f t="shared" si="28"/>
        <v>0</v>
      </c>
      <c r="CC14" s="271"/>
      <c r="CD14" s="272"/>
      <c r="CE14" s="273"/>
      <c r="CF14" s="274">
        <f t="shared" si="29"/>
        <v>0</v>
      </c>
      <c r="CG14" s="275">
        <f t="shared" si="30"/>
        <v>0</v>
      </c>
      <c r="CH14" s="271"/>
      <c r="CI14" s="272"/>
      <c r="CJ14" s="273"/>
      <c r="CK14" s="274">
        <f t="shared" si="31"/>
        <v>0</v>
      </c>
      <c r="CL14" s="275">
        <f t="shared" si="32"/>
        <v>0</v>
      </c>
      <c r="CM14" s="271"/>
      <c r="CN14" s="272"/>
      <c r="CO14" s="273"/>
      <c r="CP14" s="274">
        <f t="shared" si="33"/>
        <v>0</v>
      </c>
      <c r="CQ14" s="275">
        <f t="shared" si="34"/>
        <v>0</v>
      </c>
      <c r="CR14" s="271"/>
      <c r="CS14" s="272"/>
      <c r="CT14" s="273"/>
      <c r="CU14" s="274">
        <f t="shared" si="39"/>
        <v>0</v>
      </c>
      <c r="CV14" s="275">
        <f t="shared" si="35"/>
        <v>0</v>
      </c>
      <c r="CW14" s="276" t="e">
        <f t="shared" si="36"/>
        <v>#DIV/0!</v>
      </c>
      <c r="CX14" s="277" t="e">
        <f t="shared" si="40"/>
        <v>#DIV/0!</v>
      </c>
      <c r="CY14" s="264">
        <f t="shared" si="41"/>
        <v>0</v>
      </c>
      <c r="CZ14" s="265">
        <f t="shared" si="42"/>
        <v>0</v>
      </c>
      <c r="DA14" s="266">
        <f t="shared" si="43"/>
        <v>0</v>
      </c>
    </row>
    <row r="15" spans="1:105" s="247" customFormat="1" ht="11.25" x14ac:dyDescent="0.2">
      <c r="A15" s="267">
        <v>8</v>
      </c>
      <c r="B15" s="268"/>
      <c r="C15" s="269"/>
      <c r="D15" s="270"/>
      <c r="E15" s="256">
        <f t="shared" si="37"/>
        <v>0</v>
      </c>
      <c r="F15" s="271"/>
      <c r="G15" s="272"/>
      <c r="H15" s="273"/>
      <c r="I15" s="274">
        <f t="shared" si="38"/>
        <v>0</v>
      </c>
      <c r="J15" s="275">
        <f t="shared" si="0"/>
        <v>0</v>
      </c>
      <c r="K15" s="271"/>
      <c r="L15" s="272"/>
      <c r="M15" s="273"/>
      <c r="N15" s="274">
        <f t="shared" si="1"/>
        <v>0</v>
      </c>
      <c r="O15" s="275">
        <f t="shared" si="2"/>
        <v>0</v>
      </c>
      <c r="P15" s="271"/>
      <c r="Q15" s="288"/>
      <c r="R15" s="273"/>
      <c r="S15" s="274">
        <f t="shared" si="3"/>
        <v>0</v>
      </c>
      <c r="T15" s="275">
        <f t="shared" si="4"/>
        <v>0</v>
      </c>
      <c r="U15" s="271"/>
      <c r="V15" s="272"/>
      <c r="W15" s="273"/>
      <c r="X15" s="274">
        <f t="shared" si="5"/>
        <v>0</v>
      </c>
      <c r="Y15" s="275">
        <f t="shared" si="6"/>
        <v>0</v>
      </c>
      <c r="Z15" s="271"/>
      <c r="AA15" s="272"/>
      <c r="AB15" s="273"/>
      <c r="AC15" s="274">
        <f t="shared" si="7"/>
        <v>0</v>
      </c>
      <c r="AD15" s="275">
        <f t="shared" si="8"/>
        <v>0</v>
      </c>
      <c r="AE15" s="271"/>
      <c r="AF15" s="272"/>
      <c r="AG15" s="273"/>
      <c r="AH15" s="274">
        <f t="shared" si="9"/>
        <v>0</v>
      </c>
      <c r="AI15" s="275">
        <f t="shared" si="10"/>
        <v>0</v>
      </c>
      <c r="AJ15" s="271"/>
      <c r="AK15" s="272"/>
      <c r="AL15" s="273"/>
      <c r="AM15" s="274">
        <f t="shared" si="11"/>
        <v>0</v>
      </c>
      <c r="AN15" s="275">
        <f t="shared" si="12"/>
        <v>0</v>
      </c>
      <c r="AO15" s="271"/>
      <c r="AP15" s="272"/>
      <c r="AQ15" s="273"/>
      <c r="AR15" s="274">
        <f t="shared" si="13"/>
        <v>0</v>
      </c>
      <c r="AS15" s="275">
        <f t="shared" si="14"/>
        <v>0</v>
      </c>
      <c r="AT15" s="271"/>
      <c r="AU15" s="272"/>
      <c r="AV15" s="273"/>
      <c r="AW15" s="274">
        <f t="shared" si="15"/>
        <v>0</v>
      </c>
      <c r="AX15" s="275">
        <f t="shared" si="16"/>
        <v>0</v>
      </c>
      <c r="AY15" s="271"/>
      <c r="AZ15" s="272"/>
      <c r="BA15" s="273"/>
      <c r="BB15" s="274">
        <f t="shared" si="17"/>
        <v>0</v>
      </c>
      <c r="BC15" s="275">
        <f t="shared" si="18"/>
        <v>0</v>
      </c>
      <c r="BD15" s="271"/>
      <c r="BE15" s="272"/>
      <c r="BF15" s="273"/>
      <c r="BG15" s="274">
        <f t="shared" si="19"/>
        <v>0</v>
      </c>
      <c r="BH15" s="275">
        <f t="shared" si="20"/>
        <v>0</v>
      </c>
      <c r="BI15" s="271"/>
      <c r="BJ15" s="272"/>
      <c r="BK15" s="273"/>
      <c r="BL15" s="274">
        <f t="shared" si="21"/>
        <v>0</v>
      </c>
      <c r="BM15" s="275">
        <f t="shared" si="22"/>
        <v>0</v>
      </c>
      <c r="BN15" s="271"/>
      <c r="BO15" s="272"/>
      <c r="BP15" s="273"/>
      <c r="BQ15" s="274">
        <f t="shared" si="23"/>
        <v>0</v>
      </c>
      <c r="BR15" s="275">
        <f t="shared" si="24"/>
        <v>0</v>
      </c>
      <c r="BS15" s="271"/>
      <c r="BT15" s="272"/>
      <c r="BU15" s="273"/>
      <c r="BV15" s="274">
        <f t="shared" si="25"/>
        <v>0</v>
      </c>
      <c r="BW15" s="275">
        <f t="shared" si="26"/>
        <v>0</v>
      </c>
      <c r="BX15" s="271"/>
      <c r="BY15" s="272"/>
      <c r="BZ15" s="273"/>
      <c r="CA15" s="274">
        <f t="shared" si="27"/>
        <v>0</v>
      </c>
      <c r="CB15" s="275">
        <f t="shared" si="28"/>
        <v>0</v>
      </c>
      <c r="CC15" s="271"/>
      <c r="CD15" s="272"/>
      <c r="CE15" s="273"/>
      <c r="CF15" s="274">
        <f t="shared" si="29"/>
        <v>0</v>
      </c>
      <c r="CG15" s="275">
        <f t="shared" si="30"/>
        <v>0</v>
      </c>
      <c r="CH15" s="271"/>
      <c r="CI15" s="272"/>
      <c r="CJ15" s="273"/>
      <c r="CK15" s="274">
        <f t="shared" si="31"/>
        <v>0</v>
      </c>
      <c r="CL15" s="275">
        <f t="shared" si="32"/>
        <v>0</v>
      </c>
      <c r="CM15" s="271"/>
      <c r="CN15" s="272"/>
      <c r="CO15" s="273"/>
      <c r="CP15" s="274">
        <f t="shared" si="33"/>
        <v>0</v>
      </c>
      <c r="CQ15" s="275">
        <f t="shared" si="34"/>
        <v>0</v>
      </c>
      <c r="CR15" s="271"/>
      <c r="CS15" s="272"/>
      <c r="CT15" s="273"/>
      <c r="CU15" s="274">
        <f t="shared" si="39"/>
        <v>0</v>
      </c>
      <c r="CV15" s="275">
        <f t="shared" si="35"/>
        <v>0</v>
      </c>
      <c r="CW15" s="276" t="e">
        <f t="shared" si="36"/>
        <v>#DIV/0!</v>
      </c>
      <c r="CX15" s="277" t="e">
        <f t="shared" si="40"/>
        <v>#DIV/0!</v>
      </c>
      <c r="CY15" s="264">
        <f t="shared" si="41"/>
        <v>0</v>
      </c>
      <c r="CZ15" s="265">
        <f t="shared" si="42"/>
        <v>0</v>
      </c>
      <c r="DA15" s="266">
        <f t="shared" si="43"/>
        <v>0</v>
      </c>
    </row>
    <row r="16" spans="1:105" s="247" customFormat="1" ht="11.25" x14ac:dyDescent="0.2">
      <c r="A16" s="267">
        <v>9</v>
      </c>
      <c r="B16" s="268"/>
      <c r="C16" s="269"/>
      <c r="D16" s="270"/>
      <c r="E16" s="256">
        <f t="shared" si="37"/>
        <v>0</v>
      </c>
      <c r="F16" s="271"/>
      <c r="G16" s="272"/>
      <c r="H16" s="273"/>
      <c r="I16" s="274">
        <f t="shared" si="38"/>
        <v>0</v>
      </c>
      <c r="J16" s="275">
        <f t="shared" si="0"/>
        <v>0</v>
      </c>
      <c r="K16" s="271"/>
      <c r="L16" s="272"/>
      <c r="M16" s="273"/>
      <c r="N16" s="274">
        <f t="shared" si="1"/>
        <v>0</v>
      </c>
      <c r="O16" s="275">
        <f t="shared" si="2"/>
        <v>0</v>
      </c>
      <c r="P16" s="271"/>
      <c r="Q16" s="272"/>
      <c r="R16" s="273"/>
      <c r="S16" s="274">
        <f t="shared" si="3"/>
        <v>0</v>
      </c>
      <c r="T16" s="275">
        <f t="shared" si="4"/>
        <v>0</v>
      </c>
      <c r="U16" s="271"/>
      <c r="V16" s="272"/>
      <c r="W16" s="273"/>
      <c r="X16" s="274">
        <f t="shared" si="5"/>
        <v>0</v>
      </c>
      <c r="Y16" s="275">
        <f t="shared" si="6"/>
        <v>0</v>
      </c>
      <c r="Z16" s="271"/>
      <c r="AA16" s="272"/>
      <c r="AB16" s="273"/>
      <c r="AC16" s="274">
        <f t="shared" si="7"/>
        <v>0</v>
      </c>
      <c r="AD16" s="275">
        <f t="shared" si="8"/>
        <v>0</v>
      </c>
      <c r="AE16" s="271"/>
      <c r="AF16" s="272"/>
      <c r="AG16" s="273"/>
      <c r="AH16" s="274">
        <f t="shared" si="9"/>
        <v>0</v>
      </c>
      <c r="AI16" s="275">
        <f t="shared" si="10"/>
        <v>0</v>
      </c>
      <c r="AJ16" s="271"/>
      <c r="AK16" s="272"/>
      <c r="AL16" s="273"/>
      <c r="AM16" s="274">
        <f t="shared" si="11"/>
        <v>0</v>
      </c>
      <c r="AN16" s="275">
        <f t="shared" si="12"/>
        <v>0</v>
      </c>
      <c r="AO16" s="271"/>
      <c r="AP16" s="272"/>
      <c r="AQ16" s="273"/>
      <c r="AR16" s="274">
        <f t="shared" si="13"/>
        <v>0</v>
      </c>
      <c r="AS16" s="275">
        <f t="shared" si="14"/>
        <v>0</v>
      </c>
      <c r="AT16" s="271"/>
      <c r="AU16" s="272"/>
      <c r="AV16" s="273"/>
      <c r="AW16" s="274">
        <f t="shared" si="15"/>
        <v>0</v>
      </c>
      <c r="AX16" s="275">
        <f t="shared" si="16"/>
        <v>0</v>
      </c>
      <c r="AY16" s="271"/>
      <c r="AZ16" s="272"/>
      <c r="BA16" s="273"/>
      <c r="BB16" s="274">
        <f t="shared" si="17"/>
        <v>0</v>
      </c>
      <c r="BC16" s="275">
        <f t="shared" si="18"/>
        <v>0</v>
      </c>
      <c r="BD16" s="271"/>
      <c r="BE16" s="272"/>
      <c r="BF16" s="273"/>
      <c r="BG16" s="274">
        <f t="shared" si="19"/>
        <v>0</v>
      </c>
      <c r="BH16" s="275">
        <f t="shared" si="20"/>
        <v>0</v>
      </c>
      <c r="BI16" s="271"/>
      <c r="BJ16" s="272"/>
      <c r="BK16" s="273"/>
      <c r="BL16" s="274">
        <f t="shared" si="21"/>
        <v>0</v>
      </c>
      <c r="BM16" s="275">
        <f t="shared" si="22"/>
        <v>0</v>
      </c>
      <c r="BN16" s="271"/>
      <c r="BO16" s="272"/>
      <c r="BP16" s="273"/>
      <c r="BQ16" s="274">
        <f t="shared" si="23"/>
        <v>0</v>
      </c>
      <c r="BR16" s="275">
        <f t="shared" si="24"/>
        <v>0</v>
      </c>
      <c r="BS16" s="271"/>
      <c r="BT16" s="272"/>
      <c r="BU16" s="273"/>
      <c r="BV16" s="274">
        <f t="shared" si="25"/>
        <v>0</v>
      </c>
      <c r="BW16" s="275">
        <f t="shared" si="26"/>
        <v>0</v>
      </c>
      <c r="BX16" s="271"/>
      <c r="BY16" s="272"/>
      <c r="BZ16" s="273"/>
      <c r="CA16" s="274">
        <f t="shared" si="27"/>
        <v>0</v>
      </c>
      <c r="CB16" s="275">
        <f t="shared" si="28"/>
        <v>0</v>
      </c>
      <c r="CC16" s="271"/>
      <c r="CD16" s="272"/>
      <c r="CE16" s="273"/>
      <c r="CF16" s="274">
        <f t="shared" si="29"/>
        <v>0</v>
      </c>
      <c r="CG16" s="275">
        <f t="shared" si="30"/>
        <v>0</v>
      </c>
      <c r="CH16" s="271"/>
      <c r="CI16" s="272"/>
      <c r="CJ16" s="273"/>
      <c r="CK16" s="274">
        <f t="shared" si="31"/>
        <v>0</v>
      </c>
      <c r="CL16" s="275">
        <f t="shared" si="32"/>
        <v>0</v>
      </c>
      <c r="CM16" s="271"/>
      <c r="CN16" s="272"/>
      <c r="CO16" s="273"/>
      <c r="CP16" s="274">
        <f t="shared" si="33"/>
        <v>0</v>
      </c>
      <c r="CQ16" s="275">
        <f t="shared" si="34"/>
        <v>0</v>
      </c>
      <c r="CR16" s="271"/>
      <c r="CS16" s="272"/>
      <c r="CT16" s="273"/>
      <c r="CU16" s="274">
        <f t="shared" si="39"/>
        <v>0</v>
      </c>
      <c r="CV16" s="275">
        <f t="shared" si="35"/>
        <v>0</v>
      </c>
      <c r="CW16" s="276" t="e">
        <f t="shared" si="36"/>
        <v>#DIV/0!</v>
      </c>
      <c r="CX16" s="277" t="e">
        <f t="shared" si="40"/>
        <v>#DIV/0!</v>
      </c>
      <c r="CY16" s="264">
        <f t="shared" si="41"/>
        <v>0</v>
      </c>
      <c r="CZ16" s="265">
        <f t="shared" si="42"/>
        <v>0</v>
      </c>
      <c r="DA16" s="266">
        <f t="shared" si="43"/>
        <v>0</v>
      </c>
    </row>
    <row r="17" spans="1:105" s="247" customFormat="1" ht="11.25" x14ac:dyDescent="0.2">
      <c r="A17" s="267">
        <v>10</v>
      </c>
      <c r="B17" s="268"/>
      <c r="C17" s="269"/>
      <c r="D17" s="270"/>
      <c r="E17" s="256">
        <f t="shared" si="37"/>
        <v>0</v>
      </c>
      <c r="F17" s="271"/>
      <c r="G17" s="272"/>
      <c r="H17" s="273"/>
      <c r="I17" s="274">
        <f t="shared" si="38"/>
        <v>0</v>
      </c>
      <c r="J17" s="275">
        <f t="shared" si="0"/>
        <v>0</v>
      </c>
      <c r="K17" s="271"/>
      <c r="L17" s="272"/>
      <c r="M17" s="273"/>
      <c r="N17" s="274">
        <f t="shared" si="1"/>
        <v>0</v>
      </c>
      <c r="O17" s="275">
        <f t="shared" si="2"/>
        <v>0</v>
      </c>
      <c r="P17" s="271"/>
      <c r="Q17" s="272"/>
      <c r="R17" s="273"/>
      <c r="S17" s="274">
        <f t="shared" si="3"/>
        <v>0</v>
      </c>
      <c r="T17" s="275">
        <f t="shared" si="4"/>
        <v>0</v>
      </c>
      <c r="U17" s="271"/>
      <c r="V17" s="272"/>
      <c r="W17" s="273"/>
      <c r="X17" s="274">
        <f t="shared" si="5"/>
        <v>0</v>
      </c>
      <c r="Y17" s="275">
        <f t="shared" si="6"/>
        <v>0</v>
      </c>
      <c r="Z17" s="271"/>
      <c r="AA17" s="272"/>
      <c r="AB17" s="273"/>
      <c r="AC17" s="274">
        <f t="shared" si="7"/>
        <v>0</v>
      </c>
      <c r="AD17" s="275">
        <f t="shared" si="8"/>
        <v>0</v>
      </c>
      <c r="AE17" s="271"/>
      <c r="AF17" s="272"/>
      <c r="AG17" s="273"/>
      <c r="AH17" s="274">
        <f t="shared" si="9"/>
        <v>0</v>
      </c>
      <c r="AI17" s="275">
        <f t="shared" si="10"/>
        <v>0</v>
      </c>
      <c r="AJ17" s="271"/>
      <c r="AK17" s="272"/>
      <c r="AL17" s="273"/>
      <c r="AM17" s="274">
        <f t="shared" si="11"/>
        <v>0</v>
      </c>
      <c r="AN17" s="275">
        <f t="shared" si="12"/>
        <v>0</v>
      </c>
      <c r="AO17" s="271"/>
      <c r="AP17" s="272"/>
      <c r="AQ17" s="273"/>
      <c r="AR17" s="274">
        <f t="shared" si="13"/>
        <v>0</v>
      </c>
      <c r="AS17" s="275">
        <f t="shared" si="14"/>
        <v>0</v>
      </c>
      <c r="AT17" s="271"/>
      <c r="AU17" s="272"/>
      <c r="AV17" s="273"/>
      <c r="AW17" s="274">
        <f t="shared" si="15"/>
        <v>0</v>
      </c>
      <c r="AX17" s="275">
        <f t="shared" si="16"/>
        <v>0</v>
      </c>
      <c r="AY17" s="271"/>
      <c r="AZ17" s="272"/>
      <c r="BA17" s="273"/>
      <c r="BB17" s="274">
        <f t="shared" si="17"/>
        <v>0</v>
      </c>
      <c r="BC17" s="275">
        <f t="shared" si="18"/>
        <v>0</v>
      </c>
      <c r="BD17" s="271"/>
      <c r="BE17" s="272"/>
      <c r="BF17" s="273"/>
      <c r="BG17" s="274">
        <f t="shared" si="19"/>
        <v>0</v>
      </c>
      <c r="BH17" s="275">
        <f t="shared" si="20"/>
        <v>0</v>
      </c>
      <c r="BI17" s="271"/>
      <c r="BJ17" s="272"/>
      <c r="BK17" s="273"/>
      <c r="BL17" s="274">
        <f t="shared" si="21"/>
        <v>0</v>
      </c>
      <c r="BM17" s="275">
        <f t="shared" si="22"/>
        <v>0</v>
      </c>
      <c r="BN17" s="271"/>
      <c r="BO17" s="272"/>
      <c r="BP17" s="273"/>
      <c r="BQ17" s="274">
        <f t="shared" si="23"/>
        <v>0</v>
      </c>
      <c r="BR17" s="275">
        <f t="shared" si="24"/>
        <v>0</v>
      </c>
      <c r="BS17" s="271"/>
      <c r="BT17" s="272"/>
      <c r="BU17" s="273"/>
      <c r="BV17" s="274">
        <f t="shared" si="25"/>
        <v>0</v>
      </c>
      <c r="BW17" s="275">
        <f t="shared" si="26"/>
        <v>0</v>
      </c>
      <c r="BX17" s="271"/>
      <c r="BY17" s="272"/>
      <c r="BZ17" s="273"/>
      <c r="CA17" s="274">
        <f t="shared" si="27"/>
        <v>0</v>
      </c>
      <c r="CB17" s="275">
        <f t="shared" si="28"/>
        <v>0</v>
      </c>
      <c r="CC17" s="271"/>
      <c r="CD17" s="272"/>
      <c r="CE17" s="273"/>
      <c r="CF17" s="274">
        <f t="shared" si="29"/>
        <v>0</v>
      </c>
      <c r="CG17" s="275">
        <f t="shared" si="30"/>
        <v>0</v>
      </c>
      <c r="CH17" s="271"/>
      <c r="CI17" s="272"/>
      <c r="CJ17" s="273"/>
      <c r="CK17" s="274">
        <f t="shared" si="31"/>
        <v>0</v>
      </c>
      <c r="CL17" s="275">
        <f t="shared" si="32"/>
        <v>0</v>
      </c>
      <c r="CM17" s="271"/>
      <c r="CN17" s="272"/>
      <c r="CO17" s="273"/>
      <c r="CP17" s="274">
        <f t="shared" si="33"/>
        <v>0</v>
      </c>
      <c r="CQ17" s="275">
        <f t="shared" si="34"/>
        <v>0</v>
      </c>
      <c r="CR17" s="271"/>
      <c r="CS17" s="272"/>
      <c r="CT17" s="273"/>
      <c r="CU17" s="274">
        <f t="shared" si="39"/>
        <v>0</v>
      </c>
      <c r="CV17" s="275">
        <f t="shared" si="35"/>
        <v>0</v>
      </c>
      <c r="CW17" s="276" t="e">
        <f t="shared" si="36"/>
        <v>#DIV/0!</v>
      </c>
      <c r="CX17" s="277" t="e">
        <f t="shared" si="40"/>
        <v>#DIV/0!</v>
      </c>
      <c r="CY17" s="264">
        <f t="shared" si="41"/>
        <v>0</v>
      </c>
      <c r="CZ17" s="265">
        <f t="shared" si="42"/>
        <v>0</v>
      </c>
      <c r="DA17" s="266">
        <f t="shared" si="43"/>
        <v>0</v>
      </c>
    </row>
    <row r="18" spans="1:105" s="247" customFormat="1" ht="11.25" x14ac:dyDescent="0.2">
      <c r="A18" s="267">
        <v>11</v>
      </c>
      <c r="B18" s="268"/>
      <c r="C18" s="269"/>
      <c r="D18" s="270"/>
      <c r="E18" s="256">
        <f t="shared" si="37"/>
        <v>0</v>
      </c>
      <c r="F18" s="271"/>
      <c r="G18" s="272"/>
      <c r="H18" s="273"/>
      <c r="I18" s="274">
        <f t="shared" si="38"/>
        <v>0</v>
      </c>
      <c r="J18" s="275">
        <f t="shared" si="0"/>
        <v>0</v>
      </c>
      <c r="K18" s="271"/>
      <c r="L18" s="272"/>
      <c r="M18" s="273"/>
      <c r="N18" s="274">
        <f t="shared" si="1"/>
        <v>0</v>
      </c>
      <c r="O18" s="275">
        <f t="shared" si="2"/>
        <v>0</v>
      </c>
      <c r="P18" s="271"/>
      <c r="Q18" s="272"/>
      <c r="R18" s="273"/>
      <c r="S18" s="274">
        <f t="shared" si="3"/>
        <v>0</v>
      </c>
      <c r="T18" s="275">
        <f t="shared" si="4"/>
        <v>0</v>
      </c>
      <c r="U18" s="271"/>
      <c r="V18" s="272"/>
      <c r="W18" s="273"/>
      <c r="X18" s="274">
        <f t="shared" si="5"/>
        <v>0</v>
      </c>
      <c r="Y18" s="275">
        <f t="shared" si="6"/>
        <v>0</v>
      </c>
      <c r="Z18" s="271"/>
      <c r="AA18" s="272"/>
      <c r="AB18" s="273"/>
      <c r="AC18" s="274">
        <f t="shared" si="7"/>
        <v>0</v>
      </c>
      <c r="AD18" s="275">
        <f t="shared" si="8"/>
        <v>0</v>
      </c>
      <c r="AE18" s="271"/>
      <c r="AF18" s="272"/>
      <c r="AG18" s="273"/>
      <c r="AH18" s="274">
        <f t="shared" si="9"/>
        <v>0</v>
      </c>
      <c r="AI18" s="275">
        <f t="shared" si="10"/>
        <v>0</v>
      </c>
      <c r="AJ18" s="271"/>
      <c r="AK18" s="272"/>
      <c r="AL18" s="273"/>
      <c r="AM18" s="274">
        <f t="shared" si="11"/>
        <v>0</v>
      </c>
      <c r="AN18" s="275">
        <f t="shared" si="12"/>
        <v>0</v>
      </c>
      <c r="AO18" s="271"/>
      <c r="AP18" s="272"/>
      <c r="AQ18" s="273"/>
      <c r="AR18" s="274">
        <f t="shared" si="13"/>
        <v>0</v>
      </c>
      <c r="AS18" s="275">
        <f t="shared" si="14"/>
        <v>0</v>
      </c>
      <c r="AT18" s="271"/>
      <c r="AU18" s="272"/>
      <c r="AV18" s="273"/>
      <c r="AW18" s="274">
        <f t="shared" si="15"/>
        <v>0</v>
      </c>
      <c r="AX18" s="275">
        <f t="shared" si="16"/>
        <v>0</v>
      </c>
      <c r="AY18" s="271"/>
      <c r="AZ18" s="272"/>
      <c r="BA18" s="273"/>
      <c r="BB18" s="274">
        <f t="shared" si="17"/>
        <v>0</v>
      </c>
      <c r="BC18" s="275">
        <f t="shared" si="18"/>
        <v>0</v>
      </c>
      <c r="BD18" s="271"/>
      <c r="BE18" s="272"/>
      <c r="BF18" s="273"/>
      <c r="BG18" s="274">
        <f t="shared" si="19"/>
        <v>0</v>
      </c>
      <c r="BH18" s="275">
        <f t="shared" si="20"/>
        <v>0</v>
      </c>
      <c r="BI18" s="271"/>
      <c r="BJ18" s="272"/>
      <c r="BK18" s="273"/>
      <c r="BL18" s="274">
        <f t="shared" si="21"/>
        <v>0</v>
      </c>
      <c r="BM18" s="275">
        <f t="shared" si="22"/>
        <v>0</v>
      </c>
      <c r="BN18" s="271"/>
      <c r="BO18" s="272"/>
      <c r="BP18" s="273"/>
      <c r="BQ18" s="274">
        <f t="shared" si="23"/>
        <v>0</v>
      </c>
      <c r="BR18" s="275">
        <f t="shared" si="24"/>
        <v>0</v>
      </c>
      <c r="BS18" s="271"/>
      <c r="BT18" s="272"/>
      <c r="BU18" s="273"/>
      <c r="BV18" s="274">
        <f t="shared" si="25"/>
        <v>0</v>
      </c>
      <c r="BW18" s="275">
        <f t="shared" si="26"/>
        <v>0</v>
      </c>
      <c r="BX18" s="271"/>
      <c r="BY18" s="272"/>
      <c r="BZ18" s="273"/>
      <c r="CA18" s="274">
        <f t="shared" si="27"/>
        <v>0</v>
      </c>
      <c r="CB18" s="275">
        <f t="shared" si="28"/>
        <v>0</v>
      </c>
      <c r="CC18" s="271"/>
      <c r="CD18" s="272"/>
      <c r="CE18" s="273"/>
      <c r="CF18" s="274">
        <f t="shared" si="29"/>
        <v>0</v>
      </c>
      <c r="CG18" s="275">
        <f t="shared" si="30"/>
        <v>0</v>
      </c>
      <c r="CH18" s="271"/>
      <c r="CI18" s="272"/>
      <c r="CJ18" s="273"/>
      <c r="CK18" s="274">
        <f t="shared" si="31"/>
        <v>0</v>
      </c>
      <c r="CL18" s="275">
        <f t="shared" si="32"/>
        <v>0</v>
      </c>
      <c r="CM18" s="271"/>
      <c r="CN18" s="272"/>
      <c r="CO18" s="273"/>
      <c r="CP18" s="274">
        <f t="shared" si="33"/>
        <v>0</v>
      </c>
      <c r="CQ18" s="275">
        <f t="shared" si="34"/>
        <v>0</v>
      </c>
      <c r="CR18" s="271"/>
      <c r="CS18" s="272"/>
      <c r="CT18" s="273"/>
      <c r="CU18" s="274">
        <f t="shared" si="39"/>
        <v>0</v>
      </c>
      <c r="CV18" s="275">
        <f t="shared" si="35"/>
        <v>0</v>
      </c>
      <c r="CW18" s="276" t="e">
        <f t="shared" si="36"/>
        <v>#DIV/0!</v>
      </c>
      <c r="CX18" s="277" t="e">
        <f t="shared" si="40"/>
        <v>#DIV/0!</v>
      </c>
      <c r="CY18" s="264">
        <f t="shared" si="41"/>
        <v>0</v>
      </c>
      <c r="CZ18" s="265">
        <f t="shared" si="42"/>
        <v>0</v>
      </c>
      <c r="DA18" s="266">
        <f t="shared" si="43"/>
        <v>0</v>
      </c>
    </row>
    <row r="19" spans="1:105" s="247" customFormat="1" ht="11.25" x14ac:dyDescent="0.2">
      <c r="A19" s="267">
        <v>12</v>
      </c>
      <c r="B19" s="268"/>
      <c r="C19" s="269"/>
      <c r="D19" s="270"/>
      <c r="E19" s="256">
        <f t="shared" si="37"/>
        <v>0</v>
      </c>
      <c r="F19" s="271"/>
      <c r="G19" s="272"/>
      <c r="H19" s="273"/>
      <c r="I19" s="274">
        <f t="shared" si="38"/>
        <v>0</v>
      </c>
      <c r="J19" s="275">
        <f t="shared" si="0"/>
        <v>0</v>
      </c>
      <c r="K19" s="271"/>
      <c r="L19" s="272"/>
      <c r="M19" s="273"/>
      <c r="N19" s="274">
        <f t="shared" si="1"/>
        <v>0</v>
      </c>
      <c r="O19" s="275">
        <f t="shared" si="2"/>
        <v>0</v>
      </c>
      <c r="P19" s="271"/>
      <c r="Q19" s="272"/>
      <c r="R19" s="273"/>
      <c r="S19" s="274">
        <f t="shared" si="3"/>
        <v>0</v>
      </c>
      <c r="T19" s="275">
        <f t="shared" si="4"/>
        <v>0</v>
      </c>
      <c r="U19" s="271"/>
      <c r="V19" s="272"/>
      <c r="W19" s="273"/>
      <c r="X19" s="274">
        <f t="shared" si="5"/>
        <v>0</v>
      </c>
      <c r="Y19" s="275">
        <f t="shared" si="6"/>
        <v>0</v>
      </c>
      <c r="Z19" s="271"/>
      <c r="AA19" s="272"/>
      <c r="AB19" s="273"/>
      <c r="AC19" s="274">
        <f t="shared" si="7"/>
        <v>0</v>
      </c>
      <c r="AD19" s="275">
        <f t="shared" si="8"/>
        <v>0</v>
      </c>
      <c r="AE19" s="271"/>
      <c r="AF19" s="272"/>
      <c r="AG19" s="273"/>
      <c r="AH19" s="274">
        <f t="shared" si="9"/>
        <v>0</v>
      </c>
      <c r="AI19" s="275">
        <f t="shared" si="10"/>
        <v>0</v>
      </c>
      <c r="AJ19" s="271"/>
      <c r="AK19" s="272"/>
      <c r="AL19" s="273"/>
      <c r="AM19" s="274">
        <f t="shared" si="11"/>
        <v>0</v>
      </c>
      <c r="AN19" s="275">
        <f t="shared" si="12"/>
        <v>0</v>
      </c>
      <c r="AO19" s="271"/>
      <c r="AP19" s="272"/>
      <c r="AQ19" s="273"/>
      <c r="AR19" s="274">
        <f t="shared" si="13"/>
        <v>0</v>
      </c>
      <c r="AS19" s="275">
        <f t="shared" si="14"/>
        <v>0</v>
      </c>
      <c r="AT19" s="271"/>
      <c r="AU19" s="272"/>
      <c r="AV19" s="273"/>
      <c r="AW19" s="274">
        <f t="shared" si="15"/>
        <v>0</v>
      </c>
      <c r="AX19" s="275">
        <f t="shared" si="16"/>
        <v>0</v>
      </c>
      <c r="AY19" s="271"/>
      <c r="AZ19" s="272"/>
      <c r="BA19" s="273"/>
      <c r="BB19" s="274">
        <f t="shared" si="17"/>
        <v>0</v>
      </c>
      <c r="BC19" s="275">
        <f t="shared" si="18"/>
        <v>0</v>
      </c>
      <c r="BD19" s="271"/>
      <c r="BE19" s="272"/>
      <c r="BF19" s="273"/>
      <c r="BG19" s="274">
        <f t="shared" si="19"/>
        <v>0</v>
      </c>
      <c r="BH19" s="275">
        <f t="shared" si="20"/>
        <v>0</v>
      </c>
      <c r="BI19" s="271"/>
      <c r="BJ19" s="272"/>
      <c r="BK19" s="273"/>
      <c r="BL19" s="274">
        <f t="shared" si="21"/>
        <v>0</v>
      </c>
      <c r="BM19" s="275">
        <f t="shared" si="22"/>
        <v>0</v>
      </c>
      <c r="BN19" s="271"/>
      <c r="BO19" s="272"/>
      <c r="BP19" s="273"/>
      <c r="BQ19" s="274">
        <f t="shared" si="23"/>
        <v>0</v>
      </c>
      <c r="BR19" s="275">
        <f t="shared" si="24"/>
        <v>0</v>
      </c>
      <c r="BS19" s="271"/>
      <c r="BT19" s="272"/>
      <c r="BU19" s="273"/>
      <c r="BV19" s="274">
        <f t="shared" si="25"/>
        <v>0</v>
      </c>
      <c r="BW19" s="275">
        <f t="shared" si="26"/>
        <v>0</v>
      </c>
      <c r="BX19" s="271"/>
      <c r="BY19" s="272"/>
      <c r="BZ19" s="273"/>
      <c r="CA19" s="274">
        <f t="shared" si="27"/>
        <v>0</v>
      </c>
      <c r="CB19" s="275">
        <f t="shared" si="28"/>
        <v>0</v>
      </c>
      <c r="CC19" s="271"/>
      <c r="CD19" s="272"/>
      <c r="CE19" s="273"/>
      <c r="CF19" s="274">
        <f t="shared" si="29"/>
        <v>0</v>
      </c>
      <c r="CG19" s="275">
        <f t="shared" si="30"/>
        <v>0</v>
      </c>
      <c r="CH19" s="271"/>
      <c r="CI19" s="272"/>
      <c r="CJ19" s="273"/>
      <c r="CK19" s="274">
        <f t="shared" si="31"/>
        <v>0</v>
      </c>
      <c r="CL19" s="275">
        <f t="shared" si="32"/>
        <v>0</v>
      </c>
      <c r="CM19" s="271"/>
      <c r="CN19" s="272"/>
      <c r="CO19" s="273"/>
      <c r="CP19" s="274">
        <f t="shared" si="33"/>
        <v>0</v>
      </c>
      <c r="CQ19" s="275">
        <f t="shared" si="34"/>
        <v>0</v>
      </c>
      <c r="CR19" s="271"/>
      <c r="CS19" s="272"/>
      <c r="CT19" s="273"/>
      <c r="CU19" s="274">
        <f t="shared" si="39"/>
        <v>0</v>
      </c>
      <c r="CV19" s="275">
        <f t="shared" si="35"/>
        <v>0</v>
      </c>
      <c r="CW19" s="276" t="e">
        <f t="shared" si="36"/>
        <v>#DIV/0!</v>
      </c>
      <c r="CX19" s="277" t="e">
        <f t="shared" si="40"/>
        <v>#DIV/0!</v>
      </c>
      <c r="CY19" s="264">
        <f t="shared" si="41"/>
        <v>0</v>
      </c>
      <c r="CZ19" s="265">
        <f t="shared" si="42"/>
        <v>0</v>
      </c>
      <c r="DA19" s="266">
        <f t="shared" si="43"/>
        <v>0</v>
      </c>
    </row>
    <row r="20" spans="1:105" s="247" customFormat="1" ht="11.25" x14ac:dyDescent="0.2">
      <c r="A20" s="267">
        <v>13</v>
      </c>
      <c r="B20" s="268"/>
      <c r="C20" s="269"/>
      <c r="D20" s="270"/>
      <c r="E20" s="256">
        <f t="shared" si="37"/>
        <v>0</v>
      </c>
      <c r="F20" s="271"/>
      <c r="G20" s="272"/>
      <c r="H20" s="273"/>
      <c r="I20" s="274">
        <f t="shared" si="38"/>
        <v>0</v>
      </c>
      <c r="J20" s="275">
        <f t="shared" si="0"/>
        <v>0</v>
      </c>
      <c r="K20" s="271"/>
      <c r="L20" s="272"/>
      <c r="M20" s="273"/>
      <c r="N20" s="274">
        <f t="shared" si="1"/>
        <v>0</v>
      </c>
      <c r="O20" s="275">
        <f t="shared" si="2"/>
        <v>0</v>
      </c>
      <c r="P20" s="271"/>
      <c r="Q20" s="272"/>
      <c r="R20" s="273"/>
      <c r="S20" s="274">
        <f t="shared" si="3"/>
        <v>0</v>
      </c>
      <c r="T20" s="275">
        <f t="shared" si="4"/>
        <v>0</v>
      </c>
      <c r="U20" s="271"/>
      <c r="V20" s="272"/>
      <c r="W20" s="273"/>
      <c r="X20" s="274">
        <f t="shared" si="5"/>
        <v>0</v>
      </c>
      <c r="Y20" s="275">
        <f t="shared" si="6"/>
        <v>0</v>
      </c>
      <c r="Z20" s="271"/>
      <c r="AA20" s="272"/>
      <c r="AB20" s="273"/>
      <c r="AC20" s="274">
        <f t="shared" si="7"/>
        <v>0</v>
      </c>
      <c r="AD20" s="275">
        <f t="shared" si="8"/>
        <v>0</v>
      </c>
      <c r="AE20" s="271"/>
      <c r="AF20" s="272"/>
      <c r="AG20" s="273"/>
      <c r="AH20" s="274">
        <f t="shared" si="9"/>
        <v>0</v>
      </c>
      <c r="AI20" s="275">
        <f t="shared" si="10"/>
        <v>0</v>
      </c>
      <c r="AJ20" s="271"/>
      <c r="AK20" s="272"/>
      <c r="AL20" s="273"/>
      <c r="AM20" s="274">
        <f t="shared" si="11"/>
        <v>0</v>
      </c>
      <c r="AN20" s="275">
        <f t="shared" si="12"/>
        <v>0</v>
      </c>
      <c r="AO20" s="271"/>
      <c r="AP20" s="272"/>
      <c r="AQ20" s="273"/>
      <c r="AR20" s="274">
        <f t="shared" si="13"/>
        <v>0</v>
      </c>
      <c r="AS20" s="275">
        <f t="shared" si="14"/>
        <v>0</v>
      </c>
      <c r="AT20" s="271"/>
      <c r="AU20" s="272"/>
      <c r="AV20" s="273"/>
      <c r="AW20" s="274">
        <f t="shared" si="15"/>
        <v>0</v>
      </c>
      <c r="AX20" s="275">
        <f t="shared" si="16"/>
        <v>0</v>
      </c>
      <c r="AY20" s="271"/>
      <c r="AZ20" s="272"/>
      <c r="BA20" s="273"/>
      <c r="BB20" s="274">
        <f t="shared" si="17"/>
        <v>0</v>
      </c>
      <c r="BC20" s="275">
        <f t="shared" si="18"/>
        <v>0</v>
      </c>
      <c r="BD20" s="271"/>
      <c r="BE20" s="272"/>
      <c r="BF20" s="273"/>
      <c r="BG20" s="274">
        <f t="shared" si="19"/>
        <v>0</v>
      </c>
      <c r="BH20" s="275">
        <f t="shared" si="20"/>
        <v>0</v>
      </c>
      <c r="BI20" s="271"/>
      <c r="BJ20" s="272"/>
      <c r="BK20" s="273"/>
      <c r="BL20" s="274">
        <f t="shared" si="21"/>
        <v>0</v>
      </c>
      <c r="BM20" s="275">
        <f t="shared" si="22"/>
        <v>0</v>
      </c>
      <c r="BN20" s="271"/>
      <c r="BO20" s="272"/>
      <c r="BP20" s="273"/>
      <c r="BQ20" s="274">
        <f t="shared" si="23"/>
        <v>0</v>
      </c>
      <c r="BR20" s="275">
        <f t="shared" si="24"/>
        <v>0</v>
      </c>
      <c r="BS20" s="271"/>
      <c r="BT20" s="272"/>
      <c r="BU20" s="273"/>
      <c r="BV20" s="274">
        <f t="shared" si="25"/>
        <v>0</v>
      </c>
      <c r="BW20" s="275">
        <f t="shared" si="26"/>
        <v>0</v>
      </c>
      <c r="BX20" s="271"/>
      <c r="BY20" s="272"/>
      <c r="BZ20" s="273"/>
      <c r="CA20" s="274">
        <f t="shared" si="27"/>
        <v>0</v>
      </c>
      <c r="CB20" s="275">
        <f t="shared" si="28"/>
        <v>0</v>
      </c>
      <c r="CC20" s="271"/>
      <c r="CD20" s="272"/>
      <c r="CE20" s="273"/>
      <c r="CF20" s="274">
        <f t="shared" si="29"/>
        <v>0</v>
      </c>
      <c r="CG20" s="275">
        <f t="shared" si="30"/>
        <v>0</v>
      </c>
      <c r="CH20" s="271"/>
      <c r="CI20" s="272"/>
      <c r="CJ20" s="273"/>
      <c r="CK20" s="274">
        <f t="shared" si="31"/>
        <v>0</v>
      </c>
      <c r="CL20" s="275">
        <f t="shared" si="32"/>
        <v>0</v>
      </c>
      <c r="CM20" s="271"/>
      <c r="CN20" s="272"/>
      <c r="CO20" s="273"/>
      <c r="CP20" s="274">
        <f t="shared" si="33"/>
        <v>0</v>
      </c>
      <c r="CQ20" s="275">
        <f t="shared" si="34"/>
        <v>0</v>
      </c>
      <c r="CR20" s="271"/>
      <c r="CS20" s="272"/>
      <c r="CT20" s="273"/>
      <c r="CU20" s="274">
        <f t="shared" si="39"/>
        <v>0</v>
      </c>
      <c r="CV20" s="275">
        <f t="shared" si="35"/>
        <v>0</v>
      </c>
      <c r="CW20" s="276" t="e">
        <f t="shared" si="36"/>
        <v>#DIV/0!</v>
      </c>
      <c r="CX20" s="277" t="e">
        <f t="shared" si="40"/>
        <v>#DIV/0!</v>
      </c>
      <c r="CY20" s="264">
        <f t="shared" si="41"/>
        <v>0</v>
      </c>
      <c r="CZ20" s="265">
        <f t="shared" si="42"/>
        <v>0</v>
      </c>
      <c r="DA20" s="266">
        <f t="shared" si="43"/>
        <v>0</v>
      </c>
    </row>
    <row r="21" spans="1:105" s="247" customFormat="1" ht="11.25" x14ac:dyDescent="0.2">
      <c r="A21" s="267">
        <v>14</v>
      </c>
      <c r="B21" s="268"/>
      <c r="C21" s="269"/>
      <c r="D21" s="270"/>
      <c r="E21" s="256">
        <f t="shared" si="37"/>
        <v>0</v>
      </c>
      <c r="F21" s="271"/>
      <c r="G21" s="272"/>
      <c r="H21" s="273"/>
      <c r="I21" s="274">
        <f t="shared" si="38"/>
        <v>0</v>
      </c>
      <c r="J21" s="275">
        <f t="shared" si="0"/>
        <v>0</v>
      </c>
      <c r="K21" s="271"/>
      <c r="L21" s="272"/>
      <c r="M21" s="273"/>
      <c r="N21" s="274">
        <f t="shared" si="1"/>
        <v>0</v>
      </c>
      <c r="O21" s="275">
        <f t="shared" si="2"/>
        <v>0</v>
      </c>
      <c r="P21" s="271"/>
      <c r="Q21" s="272"/>
      <c r="R21" s="273"/>
      <c r="S21" s="274">
        <f t="shared" si="3"/>
        <v>0</v>
      </c>
      <c r="T21" s="275">
        <f t="shared" si="4"/>
        <v>0</v>
      </c>
      <c r="U21" s="271"/>
      <c r="V21" s="272"/>
      <c r="W21" s="273"/>
      <c r="X21" s="274">
        <f t="shared" si="5"/>
        <v>0</v>
      </c>
      <c r="Y21" s="275">
        <f t="shared" si="6"/>
        <v>0</v>
      </c>
      <c r="Z21" s="271"/>
      <c r="AA21" s="272"/>
      <c r="AB21" s="273"/>
      <c r="AC21" s="274">
        <f t="shared" si="7"/>
        <v>0</v>
      </c>
      <c r="AD21" s="275">
        <f t="shared" si="8"/>
        <v>0</v>
      </c>
      <c r="AE21" s="271"/>
      <c r="AF21" s="272"/>
      <c r="AG21" s="273"/>
      <c r="AH21" s="274">
        <f t="shared" si="9"/>
        <v>0</v>
      </c>
      <c r="AI21" s="275">
        <f t="shared" si="10"/>
        <v>0</v>
      </c>
      <c r="AJ21" s="271"/>
      <c r="AK21" s="272"/>
      <c r="AL21" s="273"/>
      <c r="AM21" s="274">
        <f t="shared" si="11"/>
        <v>0</v>
      </c>
      <c r="AN21" s="275">
        <f t="shared" si="12"/>
        <v>0</v>
      </c>
      <c r="AO21" s="271"/>
      <c r="AP21" s="272"/>
      <c r="AQ21" s="273"/>
      <c r="AR21" s="274">
        <f t="shared" si="13"/>
        <v>0</v>
      </c>
      <c r="AS21" s="275">
        <f t="shared" si="14"/>
        <v>0</v>
      </c>
      <c r="AT21" s="271"/>
      <c r="AU21" s="272"/>
      <c r="AV21" s="273"/>
      <c r="AW21" s="274">
        <f t="shared" si="15"/>
        <v>0</v>
      </c>
      <c r="AX21" s="275">
        <f t="shared" si="16"/>
        <v>0</v>
      </c>
      <c r="AY21" s="271"/>
      <c r="AZ21" s="272"/>
      <c r="BA21" s="273"/>
      <c r="BB21" s="274">
        <f t="shared" si="17"/>
        <v>0</v>
      </c>
      <c r="BC21" s="275">
        <f t="shared" si="18"/>
        <v>0</v>
      </c>
      <c r="BD21" s="271"/>
      <c r="BE21" s="272"/>
      <c r="BF21" s="273"/>
      <c r="BG21" s="274">
        <f t="shared" si="19"/>
        <v>0</v>
      </c>
      <c r="BH21" s="275">
        <f t="shared" si="20"/>
        <v>0</v>
      </c>
      <c r="BI21" s="271"/>
      <c r="BJ21" s="272"/>
      <c r="BK21" s="273"/>
      <c r="BL21" s="274">
        <f t="shared" si="21"/>
        <v>0</v>
      </c>
      <c r="BM21" s="275">
        <f t="shared" si="22"/>
        <v>0</v>
      </c>
      <c r="BN21" s="271"/>
      <c r="BO21" s="272"/>
      <c r="BP21" s="273"/>
      <c r="BQ21" s="274">
        <f t="shared" si="23"/>
        <v>0</v>
      </c>
      <c r="BR21" s="275">
        <f t="shared" si="24"/>
        <v>0</v>
      </c>
      <c r="BS21" s="271"/>
      <c r="BT21" s="272"/>
      <c r="BU21" s="273"/>
      <c r="BV21" s="274">
        <f t="shared" si="25"/>
        <v>0</v>
      </c>
      <c r="BW21" s="275">
        <f t="shared" si="26"/>
        <v>0</v>
      </c>
      <c r="BX21" s="271"/>
      <c r="BY21" s="272"/>
      <c r="BZ21" s="273"/>
      <c r="CA21" s="274">
        <f t="shared" si="27"/>
        <v>0</v>
      </c>
      <c r="CB21" s="275">
        <f t="shared" si="28"/>
        <v>0</v>
      </c>
      <c r="CC21" s="271"/>
      <c r="CD21" s="272"/>
      <c r="CE21" s="273"/>
      <c r="CF21" s="274">
        <f t="shared" si="29"/>
        <v>0</v>
      </c>
      <c r="CG21" s="275">
        <f t="shared" si="30"/>
        <v>0</v>
      </c>
      <c r="CH21" s="271"/>
      <c r="CI21" s="272"/>
      <c r="CJ21" s="273"/>
      <c r="CK21" s="274">
        <f t="shared" si="31"/>
        <v>0</v>
      </c>
      <c r="CL21" s="275">
        <f t="shared" si="32"/>
        <v>0</v>
      </c>
      <c r="CM21" s="271"/>
      <c r="CN21" s="272"/>
      <c r="CO21" s="273"/>
      <c r="CP21" s="274">
        <f t="shared" si="33"/>
        <v>0</v>
      </c>
      <c r="CQ21" s="275">
        <f t="shared" si="34"/>
        <v>0</v>
      </c>
      <c r="CR21" s="271"/>
      <c r="CS21" s="272"/>
      <c r="CT21" s="273"/>
      <c r="CU21" s="274">
        <f t="shared" si="39"/>
        <v>0</v>
      </c>
      <c r="CV21" s="275">
        <f t="shared" si="35"/>
        <v>0</v>
      </c>
      <c r="CW21" s="276" t="e">
        <f t="shared" si="36"/>
        <v>#DIV/0!</v>
      </c>
      <c r="CX21" s="277" t="e">
        <f t="shared" si="40"/>
        <v>#DIV/0!</v>
      </c>
      <c r="CY21" s="264">
        <f t="shared" si="41"/>
        <v>0</v>
      </c>
      <c r="CZ21" s="265">
        <f t="shared" si="42"/>
        <v>0</v>
      </c>
      <c r="DA21" s="266">
        <f t="shared" si="43"/>
        <v>0</v>
      </c>
    </row>
    <row r="22" spans="1:105" s="247" customFormat="1" ht="11.25" x14ac:dyDescent="0.2">
      <c r="A22" s="267">
        <v>15</v>
      </c>
      <c r="B22" s="268"/>
      <c r="C22" s="269"/>
      <c r="D22" s="270"/>
      <c r="E22" s="256">
        <f t="shared" si="37"/>
        <v>0</v>
      </c>
      <c r="F22" s="271"/>
      <c r="G22" s="272"/>
      <c r="H22" s="273"/>
      <c r="I22" s="274">
        <f t="shared" si="38"/>
        <v>0</v>
      </c>
      <c r="J22" s="275">
        <f t="shared" si="0"/>
        <v>0</v>
      </c>
      <c r="K22" s="271"/>
      <c r="L22" s="272"/>
      <c r="M22" s="273"/>
      <c r="N22" s="274">
        <f t="shared" si="1"/>
        <v>0</v>
      </c>
      <c r="O22" s="275">
        <f t="shared" si="2"/>
        <v>0</v>
      </c>
      <c r="P22" s="271"/>
      <c r="Q22" s="272"/>
      <c r="R22" s="273"/>
      <c r="S22" s="274">
        <f t="shared" si="3"/>
        <v>0</v>
      </c>
      <c r="T22" s="275">
        <f t="shared" si="4"/>
        <v>0</v>
      </c>
      <c r="U22" s="271"/>
      <c r="V22" s="272"/>
      <c r="W22" s="273"/>
      <c r="X22" s="274">
        <f t="shared" si="5"/>
        <v>0</v>
      </c>
      <c r="Y22" s="275">
        <f t="shared" si="6"/>
        <v>0</v>
      </c>
      <c r="Z22" s="271"/>
      <c r="AA22" s="272"/>
      <c r="AB22" s="273"/>
      <c r="AC22" s="274">
        <f t="shared" si="7"/>
        <v>0</v>
      </c>
      <c r="AD22" s="275">
        <f t="shared" si="8"/>
        <v>0</v>
      </c>
      <c r="AE22" s="271"/>
      <c r="AF22" s="272"/>
      <c r="AG22" s="273"/>
      <c r="AH22" s="274">
        <f t="shared" si="9"/>
        <v>0</v>
      </c>
      <c r="AI22" s="275">
        <f t="shared" si="10"/>
        <v>0</v>
      </c>
      <c r="AJ22" s="271"/>
      <c r="AK22" s="272"/>
      <c r="AL22" s="273"/>
      <c r="AM22" s="274">
        <f t="shared" si="11"/>
        <v>0</v>
      </c>
      <c r="AN22" s="275">
        <f t="shared" si="12"/>
        <v>0</v>
      </c>
      <c r="AO22" s="271"/>
      <c r="AP22" s="272"/>
      <c r="AQ22" s="273"/>
      <c r="AR22" s="274">
        <f t="shared" si="13"/>
        <v>0</v>
      </c>
      <c r="AS22" s="275">
        <f t="shared" si="14"/>
        <v>0</v>
      </c>
      <c r="AT22" s="271"/>
      <c r="AU22" s="272"/>
      <c r="AV22" s="273"/>
      <c r="AW22" s="274">
        <f t="shared" si="15"/>
        <v>0</v>
      </c>
      <c r="AX22" s="275">
        <f t="shared" si="16"/>
        <v>0</v>
      </c>
      <c r="AY22" s="271"/>
      <c r="AZ22" s="272"/>
      <c r="BA22" s="273"/>
      <c r="BB22" s="274">
        <f t="shared" si="17"/>
        <v>0</v>
      </c>
      <c r="BC22" s="275">
        <f t="shared" si="18"/>
        <v>0</v>
      </c>
      <c r="BD22" s="271"/>
      <c r="BE22" s="272"/>
      <c r="BF22" s="273"/>
      <c r="BG22" s="274">
        <f t="shared" si="19"/>
        <v>0</v>
      </c>
      <c r="BH22" s="275">
        <f t="shared" si="20"/>
        <v>0</v>
      </c>
      <c r="BI22" s="271"/>
      <c r="BJ22" s="272"/>
      <c r="BK22" s="273"/>
      <c r="BL22" s="274">
        <f t="shared" si="21"/>
        <v>0</v>
      </c>
      <c r="BM22" s="275">
        <f t="shared" si="22"/>
        <v>0</v>
      </c>
      <c r="BN22" s="271"/>
      <c r="BO22" s="272"/>
      <c r="BP22" s="273"/>
      <c r="BQ22" s="274">
        <f t="shared" si="23"/>
        <v>0</v>
      </c>
      <c r="BR22" s="275">
        <f t="shared" si="24"/>
        <v>0</v>
      </c>
      <c r="BS22" s="271"/>
      <c r="BT22" s="272"/>
      <c r="BU22" s="273"/>
      <c r="BV22" s="274">
        <f t="shared" si="25"/>
        <v>0</v>
      </c>
      <c r="BW22" s="275">
        <f t="shared" si="26"/>
        <v>0</v>
      </c>
      <c r="BX22" s="271"/>
      <c r="BY22" s="272"/>
      <c r="BZ22" s="273"/>
      <c r="CA22" s="274">
        <f t="shared" si="27"/>
        <v>0</v>
      </c>
      <c r="CB22" s="275">
        <f t="shared" si="28"/>
        <v>0</v>
      </c>
      <c r="CC22" s="271"/>
      <c r="CD22" s="272"/>
      <c r="CE22" s="273"/>
      <c r="CF22" s="274">
        <f t="shared" si="29"/>
        <v>0</v>
      </c>
      <c r="CG22" s="275">
        <f t="shared" si="30"/>
        <v>0</v>
      </c>
      <c r="CH22" s="271"/>
      <c r="CI22" s="272"/>
      <c r="CJ22" s="273"/>
      <c r="CK22" s="274">
        <f t="shared" si="31"/>
        <v>0</v>
      </c>
      <c r="CL22" s="275">
        <f t="shared" si="32"/>
        <v>0</v>
      </c>
      <c r="CM22" s="271"/>
      <c r="CN22" s="272"/>
      <c r="CO22" s="273"/>
      <c r="CP22" s="274">
        <f t="shared" si="33"/>
        <v>0</v>
      </c>
      <c r="CQ22" s="275">
        <f t="shared" si="34"/>
        <v>0</v>
      </c>
      <c r="CR22" s="271"/>
      <c r="CS22" s="272"/>
      <c r="CT22" s="273"/>
      <c r="CU22" s="274">
        <f t="shared" si="39"/>
        <v>0</v>
      </c>
      <c r="CV22" s="275">
        <f t="shared" si="35"/>
        <v>0</v>
      </c>
      <c r="CW22" s="276" t="e">
        <f t="shared" si="36"/>
        <v>#DIV/0!</v>
      </c>
      <c r="CX22" s="277" t="e">
        <f t="shared" si="40"/>
        <v>#DIV/0!</v>
      </c>
      <c r="CY22" s="264">
        <f t="shared" si="41"/>
        <v>0</v>
      </c>
      <c r="CZ22" s="265">
        <f t="shared" si="42"/>
        <v>0</v>
      </c>
      <c r="DA22" s="266">
        <f t="shared" si="43"/>
        <v>0</v>
      </c>
    </row>
    <row r="23" spans="1:105" s="247" customFormat="1" ht="11.25" x14ac:dyDescent="0.2">
      <c r="A23" s="267">
        <v>16</v>
      </c>
      <c r="B23" s="268"/>
      <c r="C23" s="269"/>
      <c r="D23" s="270"/>
      <c r="E23" s="256">
        <f t="shared" si="37"/>
        <v>0</v>
      </c>
      <c r="F23" s="271"/>
      <c r="G23" s="272"/>
      <c r="H23" s="273"/>
      <c r="I23" s="274">
        <f t="shared" si="38"/>
        <v>0</v>
      </c>
      <c r="J23" s="275">
        <f t="shared" si="0"/>
        <v>0</v>
      </c>
      <c r="K23" s="271"/>
      <c r="L23" s="272"/>
      <c r="M23" s="273"/>
      <c r="N23" s="274">
        <f t="shared" si="1"/>
        <v>0</v>
      </c>
      <c r="O23" s="275">
        <f t="shared" si="2"/>
        <v>0</v>
      </c>
      <c r="P23" s="271"/>
      <c r="Q23" s="272"/>
      <c r="R23" s="273"/>
      <c r="S23" s="274">
        <f t="shared" si="3"/>
        <v>0</v>
      </c>
      <c r="T23" s="275">
        <f t="shared" si="4"/>
        <v>0</v>
      </c>
      <c r="U23" s="271"/>
      <c r="V23" s="272"/>
      <c r="W23" s="273"/>
      <c r="X23" s="274">
        <f t="shared" si="5"/>
        <v>0</v>
      </c>
      <c r="Y23" s="275">
        <f t="shared" si="6"/>
        <v>0</v>
      </c>
      <c r="Z23" s="271"/>
      <c r="AA23" s="272"/>
      <c r="AB23" s="273"/>
      <c r="AC23" s="274">
        <f t="shared" si="7"/>
        <v>0</v>
      </c>
      <c r="AD23" s="275">
        <f t="shared" si="8"/>
        <v>0</v>
      </c>
      <c r="AE23" s="271"/>
      <c r="AF23" s="272"/>
      <c r="AG23" s="273"/>
      <c r="AH23" s="274">
        <f t="shared" si="9"/>
        <v>0</v>
      </c>
      <c r="AI23" s="275">
        <f t="shared" si="10"/>
        <v>0</v>
      </c>
      <c r="AJ23" s="271"/>
      <c r="AK23" s="272"/>
      <c r="AL23" s="273"/>
      <c r="AM23" s="274">
        <f t="shared" si="11"/>
        <v>0</v>
      </c>
      <c r="AN23" s="275">
        <f t="shared" si="12"/>
        <v>0</v>
      </c>
      <c r="AO23" s="271"/>
      <c r="AP23" s="272"/>
      <c r="AQ23" s="273"/>
      <c r="AR23" s="274">
        <f t="shared" si="13"/>
        <v>0</v>
      </c>
      <c r="AS23" s="275">
        <f t="shared" si="14"/>
        <v>0</v>
      </c>
      <c r="AT23" s="271"/>
      <c r="AU23" s="272"/>
      <c r="AV23" s="273"/>
      <c r="AW23" s="274">
        <f t="shared" si="15"/>
        <v>0</v>
      </c>
      <c r="AX23" s="275">
        <f t="shared" si="16"/>
        <v>0</v>
      </c>
      <c r="AY23" s="271"/>
      <c r="AZ23" s="272"/>
      <c r="BA23" s="273"/>
      <c r="BB23" s="274">
        <f t="shared" si="17"/>
        <v>0</v>
      </c>
      <c r="BC23" s="275">
        <f t="shared" si="18"/>
        <v>0</v>
      </c>
      <c r="BD23" s="271"/>
      <c r="BE23" s="272"/>
      <c r="BF23" s="273"/>
      <c r="BG23" s="274">
        <f t="shared" si="19"/>
        <v>0</v>
      </c>
      <c r="BH23" s="275">
        <f t="shared" si="20"/>
        <v>0</v>
      </c>
      <c r="BI23" s="271"/>
      <c r="BJ23" s="272"/>
      <c r="BK23" s="273"/>
      <c r="BL23" s="274">
        <f t="shared" si="21"/>
        <v>0</v>
      </c>
      <c r="BM23" s="275">
        <f t="shared" si="22"/>
        <v>0</v>
      </c>
      <c r="BN23" s="271"/>
      <c r="BO23" s="272"/>
      <c r="BP23" s="273"/>
      <c r="BQ23" s="274">
        <f t="shared" si="23"/>
        <v>0</v>
      </c>
      <c r="BR23" s="275">
        <f t="shared" si="24"/>
        <v>0</v>
      </c>
      <c r="BS23" s="271"/>
      <c r="BT23" s="272"/>
      <c r="BU23" s="273"/>
      <c r="BV23" s="274">
        <f t="shared" si="25"/>
        <v>0</v>
      </c>
      <c r="BW23" s="275">
        <f t="shared" si="26"/>
        <v>0</v>
      </c>
      <c r="BX23" s="271"/>
      <c r="BY23" s="272"/>
      <c r="BZ23" s="273"/>
      <c r="CA23" s="274">
        <f t="shared" si="27"/>
        <v>0</v>
      </c>
      <c r="CB23" s="275">
        <f t="shared" si="28"/>
        <v>0</v>
      </c>
      <c r="CC23" s="271"/>
      <c r="CD23" s="272"/>
      <c r="CE23" s="273"/>
      <c r="CF23" s="274">
        <f t="shared" si="29"/>
        <v>0</v>
      </c>
      <c r="CG23" s="275">
        <f t="shared" si="30"/>
        <v>0</v>
      </c>
      <c r="CH23" s="271"/>
      <c r="CI23" s="272"/>
      <c r="CJ23" s="273"/>
      <c r="CK23" s="274">
        <f t="shared" si="31"/>
        <v>0</v>
      </c>
      <c r="CL23" s="275">
        <f t="shared" si="32"/>
        <v>0</v>
      </c>
      <c r="CM23" s="271"/>
      <c r="CN23" s="272"/>
      <c r="CO23" s="273"/>
      <c r="CP23" s="274">
        <f t="shared" si="33"/>
        <v>0</v>
      </c>
      <c r="CQ23" s="275">
        <f t="shared" si="34"/>
        <v>0</v>
      </c>
      <c r="CR23" s="271"/>
      <c r="CS23" s="272"/>
      <c r="CT23" s="273"/>
      <c r="CU23" s="274">
        <f t="shared" si="39"/>
        <v>0</v>
      </c>
      <c r="CV23" s="275">
        <f t="shared" si="35"/>
        <v>0</v>
      </c>
      <c r="CW23" s="276" t="e">
        <f t="shared" si="36"/>
        <v>#DIV/0!</v>
      </c>
      <c r="CX23" s="277" t="e">
        <f t="shared" si="40"/>
        <v>#DIV/0!</v>
      </c>
      <c r="CY23" s="264">
        <f t="shared" si="41"/>
        <v>0</v>
      </c>
      <c r="CZ23" s="265">
        <f t="shared" si="42"/>
        <v>0</v>
      </c>
      <c r="DA23" s="266">
        <f t="shared" si="43"/>
        <v>0</v>
      </c>
    </row>
    <row r="24" spans="1:105" s="247" customFormat="1" ht="11.25" x14ac:dyDescent="0.2">
      <c r="A24" s="267">
        <v>17</v>
      </c>
      <c r="B24" s="268"/>
      <c r="C24" s="269"/>
      <c r="D24" s="270"/>
      <c r="E24" s="256">
        <f t="shared" si="37"/>
        <v>0</v>
      </c>
      <c r="F24" s="271"/>
      <c r="G24" s="272"/>
      <c r="H24" s="273"/>
      <c r="I24" s="274">
        <f t="shared" si="38"/>
        <v>0</v>
      </c>
      <c r="J24" s="275">
        <f t="shared" si="0"/>
        <v>0</v>
      </c>
      <c r="K24" s="271"/>
      <c r="L24" s="272"/>
      <c r="M24" s="273"/>
      <c r="N24" s="274">
        <f t="shared" si="1"/>
        <v>0</v>
      </c>
      <c r="O24" s="275">
        <f t="shared" si="2"/>
        <v>0</v>
      </c>
      <c r="P24" s="271"/>
      <c r="Q24" s="272"/>
      <c r="R24" s="273"/>
      <c r="S24" s="274">
        <f t="shared" si="3"/>
        <v>0</v>
      </c>
      <c r="T24" s="275">
        <f t="shared" si="4"/>
        <v>0</v>
      </c>
      <c r="U24" s="271"/>
      <c r="V24" s="272"/>
      <c r="W24" s="273"/>
      <c r="X24" s="274">
        <f t="shared" si="5"/>
        <v>0</v>
      </c>
      <c r="Y24" s="275">
        <f t="shared" si="6"/>
        <v>0</v>
      </c>
      <c r="Z24" s="271"/>
      <c r="AA24" s="272"/>
      <c r="AB24" s="273"/>
      <c r="AC24" s="274">
        <f t="shared" si="7"/>
        <v>0</v>
      </c>
      <c r="AD24" s="275">
        <f t="shared" si="8"/>
        <v>0</v>
      </c>
      <c r="AE24" s="271"/>
      <c r="AF24" s="272"/>
      <c r="AG24" s="273"/>
      <c r="AH24" s="274">
        <f t="shared" si="9"/>
        <v>0</v>
      </c>
      <c r="AI24" s="275">
        <f t="shared" si="10"/>
        <v>0</v>
      </c>
      <c r="AJ24" s="271"/>
      <c r="AK24" s="272"/>
      <c r="AL24" s="273"/>
      <c r="AM24" s="274">
        <f t="shared" si="11"/>
        <v>0</v>
      </c>
      <c r="AN24" s="275">
        <f t="shared" si="12"/>
        <v>0</v>
      </c>
      <c r="AO24" s="271"/>
      <c r="AP24" s="272"/>
      <c r="AQ24" s="273"/>
      <c r="AR24" s="274">
        <f t="shared" si="13"/>
        <v>0</v>
      </c>
      <c r="AS24" s="275">
        <f t="shared" si="14"/>
        <v>0</v>
      </c>
      <c r="AT24" s="271"/>
      <c r="AU24" s="272"/>
      <c r="AV24" s="273"/>
      <c r="AW24" s="274">
        <f t="shared" si="15"/>
        <v>0</v>
      </c>
      <c r="AX24" s="275">
        <f t="shared" si="16"/>
        <v>0</v>
      </c>
      <c r="AY24" s="271"/>
      <c r="AZ24" s="272"/>
      <c r="BA24" s="273"/>
      <c r="BB24" s="274">
        <f t="shared" si="17"/>
        <v>0</v>
      </c>
      <c r="BC24" s="275">
        <f t="shared" si="18"/>
        <v>0</v>
      </c>
      <c r="BD24" s="271"/>
      <c r="BE24" s="272"/>
      <c r="BF24" s="273"/>
      <c r="BG24" s="274">
        <f t="shared" si="19"/>
        <v>0</v>
      </c>
      <c r="BH24" s="275">
        <f t="shared" si="20"/>
        <v>0</v>
      </c>
      <c r="BI24" s="271"/>
      <c r="BJ24" s="272"/>
      <c r="BK24" s="273"/>
      <c r="BL24" s="274">
        <f t="shared" si="21"/>
        <v>0</v>
      </c>
      <c r="BM24" s="275">
        <f t="shared" si="22"/>
        <v>0</v>
      </c>
      <c r="BN24" s="271"/>
      <c r="BO24" s="272"/>
      <c r="BP24" s="273"/>
      <c r="BQ24" s="274">
        <f t="shared" si="23"/>
        <v>0</v>
      </c>
      <c r="BR24" s="275">
        <f t="shared" si="24"/>
        <v>0</v>
      </c>
      <c r="BS24" s="271"/>
      <c r="BT24" s="272"/>
      <c r="BU24" s="273"/>
      <c r="BV24" s="274">
        <f t="shared" si="25"/>
        <v>0</v>
      </c>
      <c r="BW24" s="275">
        <f t="shared" si="26"/>
        <v>0</v>
      </c>
      <c r="BX24" s="271"/>
      <c r="BY24" s="272"/>
      <c r="BZ24" s="273"/>
      <c r="CA24" s="274">
        <f t="shared" si="27"/>
        <v>0</v>
      </c>
      <c r="CB24" s="275">
        <f t="shared" si="28"/>
        <v>0</v>
      </c>
      <c r="CC24" s="271"/>
      <c r="CD24" s="272"/>
      <c r="CE24" s="273"/>
      <c r="CF24" s="274">
        <f t="shared" si="29"/>
        <v>0</v>
      </c>
      <c r="CG24" s="275">
        <f t="shared" si="30"/>
        <v>0</v>
      </c>
      <c r="CH24" s="271"/>
      <c r="CI24" s="272"/>
      <c r="CJ24" s="273"/>
      <c r="CK24" s="274">
        <f t="shared" si="31"/>
        <v>0</v>
      </c>
      <c r="CL24" s="275">
        <f t="shared" si="32"/>
        <v>0</v>
      </c>
      <c r="CM24" s="271"/>
      <c r="CN24" s="272"/>
      <c r="CO24" s="273"/>
      <c r="CP24" s="274">
        <f t="shared" si="33"/>
        <v>0</v>
      </c>
      <c r="CQ24" s="275">
        <f t="shared" si="34"/>
        <v>0</v>
      </c>
      <c r="CR24" s="271"/>
      <c r="CS24" s="272"/>
      <c r="CT24" s="273"/>
      <c r="CU24" s="274">
        <f t="shared" si="39"/>
        <v>0</v>
      </c>
      <c r="CV24" s="275">
        <f t="shared" si="35"/>
        <v>0</v>
      </c>
      <c r="CW24" s="276" t="e">
        <f t="shared" si="36"/>
        <v>#DIV/0!</v>
      </c>
      <c r="CX24" s="277" t="e">
        <f t="shared" si="40"/>
        <v>#DIV/0!</v>
      </c>
      <c r="CY24" s="264">
        <f t="shared" si="41"/>
        <v>0</v>
      </c>
      <c r="CZ24" s="265">
        <f t="shared" si="42"/>
        <v>0</v>
      </c>
      <c r="DA24" s="266">
        <f t="shared" si="43"/>
        <v>0</v>
      </c>
    </row>
    <row r="25" spans="1:105" s="247" customFormat="1" ht="11.25" x14ac:dyDescent="0.2">
      <c r="A25" s="267">
        <v>18</v>
      </c>
      <c r="B25" s="268"/>
      <c r="C25" s="269"/>
      <c r="D25" s="270"/>
      <c r="E25" s="256">
        <f t="shared" si="37"/>
        <v>0</v>
      </c>
      <c r="F25" s="271"/>
      <c r="G25" s="272"/>
      <c r="H25" s="273"/>
      <c r="I25" s="274">
        <f t="shared" si="38"/>
        <v>0</v>
      </c>
      <c r="J25" s="275">
        <f t="shared" si="0"/>
        <v>0</v>
      </c>
      <c r="K25" s="271"/>
      <c r="L25" s="272"/>
      <c r="M25" s="273"/>
      <c r="N25" s="274">
        <f t="shared" si="1"/>
        <v>0</v>
      </c>
      <c r="O25" s="275">
        <f t="shared" si="2"/>
        <v>0</v>
      </c>
      <c r="P25" s="271"/>
      <c r="Q25" s="272"/>
      <c r="R25" s="273"/>
      <c r="S25" s="274">
        <f t="shared" si="3"/>
        <v>0</v>
      </c>
      <c r="T25" s="275">
        <f t="shared" si="4"/>
        <v>0</v>
      </c>
      <c r="U25" s="271"/>
      <c r="V25" s="272"/>
      <c r="W25" s="273"/>
      <c r="X25" s="274">
        <f t="shared" si="5"/>
        <v>0</v>
      </c>
      <c r="Y25" s="275">
        <f t="shared" si="6"/>
        <v>0</v>
      </c>
      <c r="Z25" s="271"/>
      <c r="AA25" s="272"/>
      <c r="AB25" s="273"/>
      <c r="AC25" s="274">
        <f t="shared" si="7"/>
        <v>0</v>
      </c>
      <c r="AD25" s="275">
        <f t="shared" si="8"/>
        <v>0</v>
      </c>
      <c r="AE25" s="271"/>
      <c r="AF25" s="272"/>
      <c r="AG25" s="273"/>
      <c r="AH25" s="274">
        <f t="shared" si="9"/>
        <v>0</v>
      </c>
      <c r="AI25" s="275">
        <f t="shared" si="10"/>
        <v>0</v>
      </c>
      <c r="AJ25" s="271"/>
      <c r="AK25" s="272"/>
      <c r="AL25" s="273"/>
      <c r="AM25" s="274">
        <f t="shared" si="11"/>
        <v>0</v>
      </c>
      <c r="AN25" s="275">
        <f t="shared" si="12"/>
        <v>0</v>
      </c>
      <c r="AO25" s="271"/>
      <c r="AP25" s="272"/>
      <c r="AQ25" s="273"/>
      <c r="AR25" s="274">
        <f t="shared" si="13"/>
        <v>0</v>
      </c>
      <c r="AS25" s="275">
        <f t="shared" si="14"/>
        <v>0</v>
      </c>
      <c r="AT25" s="271"/>
      <c r="AU25" s="272"/>
      <c r="AV25" s="273"/>
      <c r="AW25" s="274">
        <f t="shared" si="15"/>
        <v>0</v>
      </c>
      <c r="AX25" s="275">
        <f t="shared" si="16"/>
        <v>0</v>
      </c>
      <c r="AY25" s="271"/>
      <c r="AZ25" s="272"/>
      <c r="BA25" s="273"/>
      <c r="BB25" s="274">
        <f t="shared" si="17"/>
        <v>0</v>
      </c>
      <c r="BC25" s="275">
        <f t="shared" si="18"/>
        <v>0</v>
      </c>
      <c r="BD25" s="271"/>
      <c r="BE25" s="272"/>
      <c r="BF25" s="273"/>
      <c r="BG25" s="274">
        <f t="shared" si="19"/>
        <v>0</v>
      </c>
      <c r="BH25" s="275">
        <f t="shared" si="20"/>
        <v>0</v>
      </c>
      <c r="BI25" s="271"/>
      <c r="BJ25" s="272"/>
      <c r="BK25" s="273"/>
      <c r="BL25" s="274">
        <f t="shared" si="21"/>
        <v>0</v>
      </c>
      <c r="BM25" s="275">
        <f t="shared" si="22"/>
        <v>0</v>
      </c>
      <c r="BN25" s="271"/>
      <c r="BO25" s="272"/>
      <c r="BP25" s="273"/>
      <c r="BQ25" s="274">
        <f t="shared" si="23"/>
        <v>0</v>
      </c>
      <c r="BR25" s="275">
        <f t="shared" si="24"/>
        <v>0</v>
      </c>
      <c r="BS25" s="271"/>
      <c r="BT25" s="272"/>
      <c r="BU25" s="273"/>
      <c r="BV25" s="274">
        <f t="shared" si="25"/>
        <v>0</v>
      </c>
      <c r="BW25" s="275">
        <f t="shared" si="26"/>
        <v>0</v>
      </c>
      <c r="BX25" s="271"/>
      <c r="BY25" s="272"/>
      <c r="BZ25" s="273"/>
      <c r="CA25" s="274">
        <f t="shared" si="27"/>
        <v>0</v>
      </c>
      <c r="CB25" s="275">
        <f t="shared" si="28"/>
        <v>0</v>
      </c>
      <c r="CC25" s="271"/>
      <c r="CD25" s="272"/>
      <c r="CE25" s="273"/>
      <c r="CF25" s="274">
        <f t="shared" si="29"/>
        <v>0</v>
      </c>
      <c r="CG25" s="275">
        <f t="shared" si="30"/>
        <v>0</v>
      </c>
      <c r="CH25" s="271"/>
      <c r="CI25" s="272"/>
      <c r="CJ25" s="273"/>
      <c r="CK25" s="274">
        <f t="shared" si="31"/>
        <v>0</v>
      </c>
      <c r="CL25" s="275">
        <f t="shared" si="32"/>
        <v>0</v>
      </c>
      <c r="CM25" s="271"/>
      <c r="CN25" s="272"/>
      <c r="CO25" s="273"/>
      <c r="CP25" s="274">
        <f t="shared" si="33"/>
        <v>0</v>
      </c>
      <c r="CQ25" s="275">
        <f t="shared" si="34"/>
        <v>0</v>
      </c>
      <c r="CR25" s="271"/>
      <c r="CS25" s="272"/>
      <c r="CT25" s="273"/>
      <c r="CU25" s="274">
        <f t="shared" si="39"/>
        <v>0</v>
      </c>
      <c r="CV25" s="275">
        <f t="shared" si="35"/>
        <v>0</v>
      </c>
      <c r="CW25" s="276" t="e">
        <f t="shared" si="36"/>
        <v>#DIV/0!</v>
      </c>
      <c r="CX25" s="277" t="e">
        <f t="shared" si="40"/>
        <v>#DIV/0!</v>
      </c>
      <c r="CY25" s="264">
        <f t="shared" si="41"/>
        <v>0</v>
      </c>
      <c r="CZ25" s="265">
        <f t="shared" si="42"/>
        <v>0</v>
      </c>
      <c r="DA25" s="266">
        <f t="shared" si="43"/>
        <v>0</v>
      </c>
    </row>
    <row r="26" spans="1:105" s="247" customFormat="1" ht="11.25" x14ac:dyDescent="0.2">
      <c r="A26" s="267">
        <v>19</v>
      </c>
      <c r="B26" s="268"/>
      <c r="C26" s="269"/>
      <c r="D26" s="270"/>
      <c r="E26" s="256">
        <f t="shared" si="37"/>
        <v>0</v>
      </c>
      <c r="F26" s="271"/>
      <c r="G26" s="272"/>
      <c r="H26" s="273"/>
      <c r="I26" s="274">
        <f t="shared" si="38"/>
        <v>0</v>
      </c>
      <c r="J26" s="275">
        <f t="shared" si="0"/>
        <v>0</v>
      </c>
      <c r="K26" s="271"/>
      <c r="L26" s="272"/>
      <c r="M26" s="273"/>
      <c r="N26" s="274">
        <f t="shared" si="1"/>
        <v>0</v>
      </c>
      <c r="O26" s="275">
        <f t="shared" si="2"/>
        <v>0</v>
      </c>
      <c r="P26" s="271"/>
      <c r="Q26" s="272"/>
      <c r="R26" s="273"/>
      <c r="S26" s="274">
        <f t="shared" si="3"/>
        <v>0</v>
      </c>
      <c r="T26" s="275">
        <f t="shared" si="4"/>
        <v>0</v>
      </c>
      <c r="U26" s="271"/>
      <c r="V26" s="272"/>
      <c r="W26" s="273"/>
      <c r="X26" s="274">
        <f t="shared" si="5"/>
        <v>0</v>
      </c>
      <c r="Y26" s="275">
        <f t="shared" si="6"/>
        <v>0</v>
      </c>
      <c r="Z26" s="271"/>
      <c r="AA26" s="272"/>
      <c r="AB26" s="273"/>
      <c r="AC26" s="274">
        <f t="shared" si="7"/>
        <v>0</v>
      </c>
      <c r="AD26" s="275">
        <f t="shared" si="8"/>
        <v>0</v>
      </c>
      <c r="AE26" s="271"/>
      <c r="AF26" s="272"/>
      <c r="AG26" s="273"/>
      <c r="AH26" s="274">
        <f t="shared" si="9"/>
        <v>0</v>
      </c>
      <c r="AI26" s="275">
        <f t="shared" si="10"/>
        <v>0</v>
      </c>
      <c r="AJ26" s="271"/>
      <c r="AK26" s="272"/>
      <c r="AL26" s="273"/>
      <c r="AM26" s="274">
        <f t="shared" si="11"/>
        <v>0</v>
      </c>
      <c r="AN26" s="275">
        <f t="shared" si="12"/>
        <v>0</v>
      </c>
      <c r="AO26" s="271"/>
      <c r="AP26" s="272"/>
      <c r="AQ26" s="273"/>
      <c r="AR26" s="274">
        <f t="shared" si="13"/>
        <v>0</v>
      </c>
      <c r="AS26" s="275">
        <f t="shared" si="14"/>
        <v>0</v>
      </c>
      <c r="AT26" s="271"/>
      <c r="AU26" s="272"/>
      <c r="AV26" s="273"/>
      <c r="AW26" s="274">
        <f t="shared" si="15"/>
        <v>0</v>
      </c>
      <c r="AX26" s="275">
        <f t="shared" si="16"/>
        <v>0</v>
      </c>
      <c r="AY26" s="271"/>
      <c r="AZ26" s="272"/>
      <c r="BA26" s="273"/>
      <c r="BB26" s="274">
        <f t="shared" si="17"/>
        <v>0</v>
      </c>
      <c r="BC26" s="275">
        <f t="shared" si="18"/>
        <v>0</v>
      </c>
      <c r="BD26" s="271"/>
      <c r="BE26" s="272"/>
      <c r="BF26" s="273"/>
      <c r="BG26" s="274">
        <f t="shared" si="19"/>
        <v>0</v>
      </c>
      <c r="BH26" s="275">
        <f t="shared" si="20"/>
        <v>0</v>
      </c>
      <c r="BI26" s="271"/>
      <c r="BJ26" s="272"/>
      <c r="BK26" s="273"/>
      <c r="BL26" s="274">
        <f t="shared" si="21"/>
        <v>0</v>
      </c>
      <c r="BM26" s="275">
        <f t="shared" si="22"/>
        <v>0</v>
      </c>
      <c r="BN26" s="271"/>
      <c r="BO26" s="272"/>
      <c r="BP26" s="273"/>
      <c r="BQ26" s="274">
        <f t="shared" si="23"/>
        <v>0</v>
      </c>
      <c r="BR26" s="275">
        <f t="shared" si="24"/>
        <v>0</v>
      </c>
      <c r="BS26" s="271"/>
      <c r="BT26" s="272"/>
      <c r="BU26" s="273"/>
      <c r="BV26" s="274">
        <f t="shared" si="25"/>
        <v>0</v>
      </c>
      <c r="BW26" s="275">
        <f t="shared" si="26"/>
        <v>0</v>
      </c>
      <c r="BX26" s="271"/>
      <c r="BY26" s="272"/>
      <c r="BZ26" s="273"/>
      <c r="CA26" s="274">
        <f t="shared" si="27"/>
        <v>0</v>
      </c>
      <c r="CB26" s="275">
        <f t="shared" si="28"/>
        <v>0</v>
      </c>
      <c r="CC26" s="271"/>
      <c r="CD26" s="272"/>
      <c r="CE26" s="273"/>
      <c r="CF26" s="274">
        <f t="shared" si="29"/>
        <v>0</v>
      </c>
      <c r="CG26" s="275">
        <f t="shared" si="30"/>
        <v>0</v>
      </c>
      <c r="CH26" s="271"/>
      <c r="CI26" s="272"/>
      <c r="CJ26" s="273"/>
      <c r="CK26" s="274">
        <f t="shared" si="31"/>
        <v>0</v>
      </c>
      <c r="CL26" s="275">
        <f t="shared" si="32"/>
        <v>0</v>
      </c>
      <c r="CM26" s="271"/>
      <c r="CN26" s="272"/>
      <c r="CO26" s="273"/>
      <c r="CP26" s="274">
        <f t="shared" si="33"/>
        <v>0</v>
      </c>
      <c r="CQ26" s="275">
        <f t="shared" si="34"/>
        <v>0</v>
      </c>
      <c r="CR26" s="271"/>
      <c r="CS26" s="272"/>
      <c r="CT26" s="273"/>
      <c r="CU26" s="274">
        <f t="shared" si="39"/>
        <v>0</v>
      </c>
      <c r="CV26" s="275">
        <f t="shared" si="35"/>
        <v>0</v>
      </c>
      <c r="CW26" s="276" t="e">
        <f t="shared" si="36"/>
        <v>#DIV/0!</v>
      </c>
      <c r="CX26" s="277" t="e">
        <f t="shared" si="40"/>
        <v>#DIV/0!</v>
      </c>
      <c r="CY26" s="264">
        <f t="shared" si="41"/>
        <v>0</v>
      </c>
      <c r="CZ26" s="265">
        <f t="shared" si="42"/>
        <v>0</v>
      </c>
      <c r="DA26" s="266">
        <f t="shared" si="43"/>
        <v>0</v>
      </c>
    </row>
    <row r="27" spans="1:105" s="247" customFormat="1" ht="11.25" x14ac:dyDescent="0.2">
      <c r="A27" s="267">
        <v>20</v>
      </c>
      <c r="B27" s="268"/>
      <c r="C27" s="269"/>
      <c r="D27" s="270"/>
      <c r="E27" s="256">
        <f t="shared" si="37"/>
        <v>0</v>
      </c>
      <c r="F27" s="271"/>
      <c r="G27" s="272"/>
      <c r="H27" s="273"/>
      <c r="I27" s="274">
        <f t="shared" si="38"/>
        <v>0</v>
      </c>
      <c r="J27" s="275">
        <f t="shared" si="0"/>
        <v>0</v>
      </c>
      <c r="K27" s="271"/>
      <c r="L27" s="272"/>
      <c r="M27" s="273"/>
      <c r="N27" s="274">
        <f t="shared" si="1"/>
        <v>0</v>
      </c>
      <c r="O27" s="275">
        <f t="shared" si="2"/>
        <v>0</v>
      </c>
      <c r="P27" s="271"/>
      <c r="Q27" s="272"/>
      <c r="R27" s="273"/>
      <c r="S27" s="274">
        <f t="shared" si="3"/>
        <v>0</v>
      </c>
      <c r="T27" s="275">
        <f t="shared" si="4"/>
        <v>0</v>
      </c>
      <c r="U27" s="271"/>
      <c r="V27" s="272"/>
      <c r="W27" s="273"/>
      <c r="X27" s="274">
        <f t="shared" si="5"/>
        <v>0</v>
      </c>
      <c r="Y27" s="275">
        <f t="shared" si="6"/>
        <v>0</v>
      </c>
      <c r="Z27" s="271"/>
      <c r="AA27" s="272"/>
      <c r="AB27" s="273"/>
      <c r="AC27" s="274">
        <f t="shared" si="7"/>
        <v>0</v>
      </c>
      <c r="AD27" s="275">
        <f t="shared" si="8"/>
        <v>0</v>
      </c>
      <c r="AE27" s="271"/>
      <c r="AF27" s="272"/>
      <c r="AG27" s="273"/>
      <c r="AH27" s="274">
        <f t="shared" si="9"/>
        <v>0</v>
      </c>
      <c r="AI27" s="275">
        <f t="shared" si="10"/>
        <v>0</v>
      </c>
      <c r="AJ27" s="271"/>
      <c r="AK27" s="272"/>
      <c r="AL27" s="273"/>
      <c r="AM27" s="274">
        <f t="shared" si="11"/>
        <v>0</v>
      </c>
      <c r="AN27" s="275">
        <f t="shared" si="12"/>
        <v>0</v>
      </c>
      <c r="AO27" s="271"/>
      <c r="AP27" s="272"/>
      <c r="AQ27" s="273"/>
      <c r="AR27" s="274">
        <f t="shared" si="13"/>
        <v>0</v>
      </c>
      <c r="AS27" s="275">
        <f t="shared" si="14"/>
        <v>0</v>
      </c>
      <c r="AT27" s="271"/>
      <c r="AU27" s="272"/>
      <c r="AV27" s="273"/>
      <c r="AW27" s="274">
        <f t="shared" si="15"/>
        <v>0</v>
      </c>
      <c r="AX27" s="275">
        <f t="shared" si="16"/>
        <v>0</v>
      </c>
      <c r="AY27" s="271"/>
      <c r="AZ27" s="272"/>
      <c r="BA27" s="273"/>
      <c r="BB27" s="274">
        <f t="shared" si="17"/>
        <v>0</v>
      </c>
      <c r="BC27" s="275">
        <f t="shared" si="18"/>
        <v>0</v>
      </c>
      <c r="BD27" s="271"/>
      <c r="BE27" s="272"/>
      <c r="BF27" s="273"/>
      <c r="BG27" s="274">
        <f t="shared" si="19"/>
        <v>0</v>
      </c>
      <c r="BH27" s="275">
        <f t="shared" si="20"/>
        <v>0</v>
      </c>
      <c r="BI27" s="271"/>
      <c r="BJ27" s="272"/>
      <c r="BK27" s="273"/>
      <c r="BL27" s="274">
        <f t="shared" si="21"/>
        <v>0</v>
      </c>
      <c r="BM27" s="275">
        <f t="shared" si="22"/>
        <v>0</v>
      </c>
      <c r="BN27" s="271"/>
      <c r="BO27" s="272"/>
      <c r="BP27" s="273"/>
      <c r="BQ27" s="274">
        <f t="shared" si="23"/>
        <v>0</v>
      </c>
      <c r="BR27" s="275">
        <f t="shared" si="24"/>
        <v>0</v>
      </c>
      <c r="BS27" s="271"/>
      <c r="BT27" s="272"/>
      <c r="BU27" s="273"/>
      <c r="BV27" s="274">
        <f t="shared" si="25"/>
        <v>0</v>
      </c>
      <c r="BW27" s="275">
        <f t="shared" si="26"/>
        <v>0</v>
      </c>
      <c r="BX27" s="271"/>
      <c r="BY27" s="272"/>
      <c r="BZ27" s="273"/>
      <c r="CA27" s="274">
        <f t="shared" si="27"/>
        <v>0</v>
      </c>
      <c r="CB27" s="275">
        <f t="shared" si="28"/>
        <v>0</v>
      </c>
      <c r="CC27" s="271"/>
      <c r="CD27" s="272"/>
      <c r="CE27" s="273"/>
      <c r="CF27" s="274">
        <f t="shared" si="29"/>
        <v>0</v>
      </c>
      <c r="CG27" s="275">
        <f t="shared" si="30"/>
        <v>0</v>
      </c>
      <c r="CH27" s="271"/>
      <c r="CI27" s="272"/>
      <c r="CJ27" s="273"/>
      <c r="CK27" s="274">
        <f t="shared" si="31"/>
        <v>0</v>
      </c>
      <c r="CL27" s="275">
        <f t="shared" si="32"/>
        <v>0</v>
      </c>
      <c r="CM27" s="271"/>
      <c r="CN27" s="272"/>
      <c r="CO27" s="273"/>
      <c r="CP27" s="274">
        <f t="shared" si="33"/>
        <v>0</v>
      </c>
      <c r="CQ27" s="275">
        <f t="shared" si="34"/>
        <v>0</v>
      </c>
      <c r="CR27" s="271"/>
      <c r="CS27" s="272"/>
      <c r="CT27" s="273"/>
      <c r="CU27" s="274">
        <f t="shared" si="39"/>
        <v>0</v>
      </c>
      <c r="CV27" s="275">
        <f t="shared" si="35"/>
        <v>0</v>
      </c>
      <c r="CW27" s="276" t="e">
        <f t="shared" si="36"/>
        <v>#DIV/0!</v>
      </c>
      <c r="CX27" s="277" t="e">
        <f t="shared" si="40"/>
        <v>#DIV/0!</v>
      </c>
      <c r="CY27" s="264">
        <f t="shared" si="41"/>
        <v>0</v>
      </c>
      <c r="CZ27" s="265">
        <f t="shared" si="42"/>
        <v>0</v>
      </c>
      <c r="DA27" s="266">
        <f t="shared" si="43"/>
        <v>0</v>
      </c>
    </row>
    <row r="28" spans="1:105" s="247" customFormat="1" ht="22.5" x14ac:dyDescent="0.2">
      <c r="A28" s="289"/>
      <c r="B28" s="278"/>
      <c r="C28" s="279" t="s">
        <v>393</v>
      </c>
      <c r="D28" s="280">
        <f>SUM(D8:D27)</f>
        <v>0</v>
      </c>
      <c r="E28" s="281">
        <f t="shared" si="37"/>
        <v>0</v>
      </c>
      <c r="F28" s="282" t="e">
        <f>I28/H28</f>
        <v>#DIV/0!</v>
      </c>
      <c r="G28" s="283" t="e">
        <f>J28/H28</f>
        <v>#DIV/0!</v>
      </c>
      <c r="H28" s="284">
        <f>SUM(H8:H27)</f>
        <v>0</v>
      </c>
      <c r="I28" s="283">
        <f>SUM(I8:I27)</f>
        <v>0</v>
      </c>
      <c r="J28" s="285">
        <f>SUM(J8:J27)</f>
        <v>0</v>
      </c>
      <c r="K28" s="282" t="e">
        <f>N28/M28</f>
        <v>#DIV/0!</v>
      </c>
      <c r="L28" s="283" t="e">
        <f>O28/M28</f>
        <v>#DIV/0!</v>
      </c>
      <c r="M28" s="284">
        <f>SUM(M8:M27)</f>
        <v>0</v>
      </c>
      <c r="N28" s="283">
        <f>SUM(N8:N27)</f>
        <v>0</v>
      </c>
      <c r="O28" s="285">
        <f>SUM(O8:O27)</f>
        <v>0</v>
      </c>
      <c r="P28" s="282" t="e">
        <f>S28/R28</f>
        <v>#DIV/0!</v>
      </c>
      <c r="Q28" s="283" t="e">
        <f>T28/R28</f>
        <v>#DIV/0!</v>
      </c>
      <c r="R28" s="284">
        <f>SUM(R8:R27)</f>
        <v>0</v>
      </c>
      <c r="S28" s="283">
        <f>SUM(S8:S27)</f>
        <v>0</v>
      </c>
      <c r="T28" s="285">
        <f>SUM(T8:T27)</f>
        <v>0</v>
      </c>
      <c r="U28" s="282" t="e">
        <f>X28/W28</f>
        <v>#DIV/0!</v>
      </c>
      <c r="V28" s="283" t="e">
        <f>Y28/W28</f>
        <v>#DIV/0!</v>
      </c>
      <c r="W28" s="284">
        <f>SUM(W8:W27)</f>
        <v>0</v>
      </c>
      <c r="X28" s="283">
        <f>SUM(X8:X27)</f>
        <v>0</v>
      </c>
      <c r="Y28" s="285">
        <f>SUM(Y8:Y27)</f>
        <v>0</v>
      </c>
      <c r="Z28" s="282" t="e">
        <f>AC28/AB28</f>
        <v>#DIV/0!</v>
      </c>
      <c r="AA28" s="283" t="e">
        <f>AD28/AB28</f>
        <v>#DIV/0!</v>
      </c>
      <c r="AB28" s="284">
        <f>SUM(AB8:AB27)</f>
        <v>0</v>
      </c>
      <c r="AC28" s="283">
        <f>SUM(AC8:AC27)</f>
        <v>0</v>
      </c>
      <c r="AD28" s="285">
        <f>SUM(AD8:AD27)</f>
        <v>0</v>
      </c>
      <c r="AE28" s="282" t="e">
        <f>AH28/AG28</f>
        <v>#DIV/0!</v>
      </c>
      <c r="AF28" s="283" t="e">
        <f>AI28/AG28</f>
        <v>#DIV/0!</v>
      </c>
      <c r="AG28" s="284">
        <f>SUM(AG8:AG27)</f>
        <v>0</v>
      </c>
      <c r="AH28" s="283">
        <f>SUM(AH8:AH27)</f>
        <v>0</v>
      </c>
      <c r="AI28" s="285">
        <f>SUM(AI8:AI27)</f>
        <v>0</v>
      </c>
      <c r="AJ28" s="282" t="e">
        <f>AM28/AL28</f>
        <v>#DIV/0!</v>
      </c>
      <c r="AK28" s="283" t="e">
        <f>AN28/AL28</f>
        <v>#DIV/0!</v>
      </c>
      <c r="AL28" s="284">
        <f>SUM(AL8:AL27)</f>
        <v>0</v>
      </c>
      <c r="AM28" s="283">
        <f>SUM(AM8:AM27)</f>
        <v>0</v>
      </c>
      <c r="AN28" s="285">
        <f>SUM(AN8:AN27)</f>
        <v>0</v>
      </c>
      <c r="AO28" s="282" t="e">
        <f>AR28/AQ28</f>
        <v>#DIV/0!</v>
      </c>
      <c r="AP28" s="283" t="e">
        <f>AS28/AQ28</f>
        <v>#DIV/0!</v>
      </c>
      <c r="AQ28" s="284">
        <f>SUM(AQ8:AQ27)</f>
        <v>0</v>
      </c>
      <c r="AR28" s="283">
        <f>SUM(AR8:AR27)</f>
        <v>0</v>
      </c>
      <c r="AS28" s="285">
        <f>SUM(AS8:AS27)</f>
        <v>0</v>
      </c>
      <c r="AT28" s="282" t="e">
        <f>AW28/AV28</f>
        <v>#DIV/0!</v>
      </c>
      <c r="AU28" s="283" t="e">
        <f>AX28/AV28</f>
        <v>#DIV/0!</v>
      </c>
      <c r="AV28" s="284">
        <f>SUM(AV8:AV27)</f>
        <v>0</v>
      </c>
      <c r="AW28" s="283">
        <f>SUM(AW8:AW27)</f>
        <v>0</v>
      </c>
      <c r="AX28" s="285">
        <f>SUM(AX8:AX27)</f>
        <v>0</v>
      </c>
      <c r="AY28" s="282" t="e">
        <f>BB28/BA28</f>
        <v>#DIV/0!</v>
      </c>
      <c r="AZ28" s="283" t="e">
        <f>BC28/BA28</f>
        <v>#DIV/0!</v>
      </c>
      <c r="BA28" s="284">
        <f>SUM(BA8:BA27)</f>
        <v>0</v>
      </c>
      <c r="BB28" s="283">
        <f>SUM(BB8:BB27)</f>
        <v>0</v>
      </c>
      <c r="BC28" s="285">
        <f>SUM(BC8:BC27)</f>
        <v>0</v>
      </c>
      <c r="BD28" s="282" t="e">
        <f>BG28/BF28</f>
        <v>#DIV/0!</v>
      </c>
      <c r="BE28" s="283" t="e">
        <f>BH28/BF28</f>
        <v>#DIV/0!</v>
      </c>
      <c r="BF28" s="284">
        <f>SUM(BF8:BF27)</f>
        <v>0</v>
      </c>
      <c r="BG28" s="283">
        <f>SUM(BG8:BG27)</f>
        <v>0</v>
      </c>
      <c r="BH28" s="285">
        <f>SUM(BH8:BH27)</f>
        <v>0</v>
      </c>
      <c r="BI28" s="282" t="e">
        <f>BL28/BK28</f>
        <v>#DIV/0!</v>
      </c>
      <c r="BJ28" s="283" t="e">
        <f>BM28/BK28</f>
        <v>#DIV/0!</v>
      </c>
      <c r="BK28" s="284">
        <f>SUM(BK8:BK27)</f>
        <v>0</v>
      </c>
      <c r="BL28" s="283">
        <f>SUM(BL8:BL27)</f>
        <v>0</v>
      </c>
      <c r="BM28" s="285">
        <f>SUM(BM8:BM27)</f>
        <v>0</v>
      </c>
      <c r="BN28" s="282" t="e">
        <f>BQ28/BP28</f>
        <v>#DIV/0!</v>
      </c>
      <c r="BO28" s="283" t="e">
        <f>BR28/BP28</f>
        <v>#DIV/0!</v>
      </c>
      <c r="BP28" s="284">
        <f>SUM(BP8:BP27)</f>
        <v>0</v>
      </c>
      <c r="BQ28" s="283">
        <f>SUM(BQ8:BQ27)</f>
        <v>0</v>
      </c>
      <c r="BR28" s="285">
        <f>SUM(BR8:BR27)</f>
        <v>0</v>
      </c>
      <c r="BS28" s="282" t="e">
        <f>BV28/BU28</f>
        <v>#DIV/0!</v>
      </c>
      <c r="BT28" s="283" t="e">
        <f>BW28/BU28</f>
        <v>#DIV/0!</v>
      </c>
      <c r="BU28" s="284">
        <f>SUM(BU8:BU27)</f>
        <v>0</v>
      </c>
      <c r="BV28" s="283">
        <f>SUM(BV8:BV27)</f>
        <v>0</v>
      </c>
      <c r="BW28" s="285">
        <f>SUM(BW8:BW27)</f>
        <v>0</v>
      </c>
      <c r="BX28" s="282" t="e">
        <f>CA28/BZ28</f>
        <v>#DIV/0!</v>
      </c>
      <c r="BY28" s="283" t="e">
        <f>CB28/BZ28</f>
        <v>#DIV/0!</v>
      </c>
      <c r="BZ28" s="284">
        <f>SUM(BZ8:BZ27)</f>
        <v>0</v>
      </c>
      <c r="CA28" s="283">
        <f>SUM(CA8:CA27)</f>
        <v>0</v>
      </c>
      <c r="CB28" s="285">
        <f>SUM(CB8:CB27)</f>
        <v>0</v>
      </c>
      <c r="CC28" s="282" t="e">
        <f>CF28/CE28</f>
        <v>#DIV/0!</v>
      </c>
      <c r="CD28" s="283" t="e">
        <f>CG28/CE28</f>
        <v>#DIV/0!</v>
      </c>
      <c r="CE28" s="284">
        <f>SUM(CE8:CE27)</f>
        <v>0</v>
      </c>
      <c r="CF28" s="283">
        <f>SUM(CF8:CF27)</f>
        <v>0</v>
      </c>
      <c r="CG28" s="285">
        <f>SUM(CG8:CG27)</f>
        <v>0</v>
      </c>
      <c r="CH28" s="282" t="e">
        <f>CK28/CJ28</f>
        <v>#DIV/0!</v>
      </c>
      <c r="CI28" s="283" t="e">
        <f>CL28/CJ28</f>
        <v>#DIV/0!</v>
      </c>
      <c r="CJ28" s="284">
        <f>SUM(CJ8:CJ27)</f>
        <v>0</v>
      </c>
      <c r="CK28" s="283">
        <f>SUM(CK8:CK27)</f>
        <v>0</v>
      </c>
      <c r="CL28" s="285">
        <f>SUM(CL8:CL27)</f>
        <v>0</v>
      </c>
      <c r="CM28" s="282" t="e">
        <f>CP28/CO28</f>
        <v>#DIV/0!</v>
      </c>
      <c r="CN28" s="283" t="e">
        <f>CQ28/CO28</f>
        <v>#DIV/0!</v>
      </c>
      <c r="CO28" s="284">
        <f>SUM(CO8:CO27)</f>
        <v>0</v>
      </c>
      <c r="CP28" s="283">
        <f>SUM(CP8:CP27)</f>
        <v>0</v>
      </c>
      <c r="CQ28" s="285">
        <f>SUM(CQ8:CQ27)</f>
        <v>0</v>
      </c>
      <c r="CR28" s="282" t="e">
        <f>CU28/CT28</f>
        <v>#DIV/0!</v>
      </c>
      <c r="CS28" s="283" t="e">
        <f>CV28/CT28</f>
        <v>#DIV/0!</v>
      </c>
      <c r="CT28" s="284">
        <f>SUM(CT8:CT27)</f>
        <v>0</v>
      </c>
      <c r="CU28" s="283">
        <f>SUM(CU8:CU27)</f>
        <v>0</v>
      </c>
      <c r="CV28" s="285">
        <f>SUM(CV8:CV27)</f>
        <v>0</v>
      </c>
      <c r="CW28" s="282" t="e">
        <f>CZ28/CY28</f>
        <v>#DIV/0!</v>
      </c>
      <c r="CX28" s="283" t="e">
        <f>DA28/CY28</f>
        <v>#DIV/0!</v>
      </c>
      <c r="CY28" s="284">
        <f>SUM(CY8:CY27)</f>
        <v>0</v>
      </c>
      <c r="CZ28" s="283">
        <f>SUM(CZ8:CZ27)</f>
        <v>0</v>
      </c>
      <c r="DA28" s="285">
        <f>SUM(DA8:DA27)</f>
        <v>0</v>
      </c>
    </row>
    <row r="30" spans="1:105" ht="84.75" customHeight="1" x14ac:dyDescent="0.2">
      <c r="B30" s="761" t="s">
        <v>351</v>
      </c>
      <c r="C30" s="761"/>
      <c r="D30" s="761"/>
      <c r="E30" s="761"/>
      <c r="F30" s="761"/>
      <c r="G30" s="761"/>
      <c r="H30" s="761"/>
      <c r="I30" s="761"/>
      <c r="J30" s="761"/>
    </row>
    <row r="31" spans="1:105" s="290" customFormat="1" ht="52.5" customHeight="1" x14ac:dyDescent="0.2">
      <c r="B31" s="1034" t="s">
        <v>345</v>
      </c>
      <c r="C31" s="1034"/>
      <c r="D31" s="1034"/>
      <c r="E31" s="1034"/>
      <c r="F31" s="1034"/>
      <c r="G31" s="1034"/>
      <c r="H31" s="1034"/>
      <c r="I31" s="1034"/>
      <c r="J31" s="1034"/>
      <c r="K31" s="286"/>
      <c r="L31" s="286"/>
      <c r="M31" s="286"/>
      <c r="N31" s="286"/>
      <c r="O31" s="286"/>
      <c r="P31" s="286"/>
      <c r="Q31" s="286"/>
    </row>
  </sheetData>
  <mergeCells count="87">
    <mergeCell ref="CY6:CY7"/>
    <mergeCell ref="CZ6:DA6"/>
    <mergeCell ref="B30:J30"/>
    <mergeCell ref="B31:J31"/>
    <mergeCell ref="CR5:CV5"/>
    <mergeCell ref="CR6:CS6"/>
    <mergeCell ref="CT6:CT7"/>
    <mergeCell ref="CU6:CV6"/>
    <mergeCell ref="CJ6:CJ7"/>
    <mergeCell ref="CK6:CL6"/>
    <mergeCell ref="CM6:CN6"/>
    <mergeCell ref="CO6:CO7"/>
    <mergeCell ref="CP6:CQ6"/>
    <mergeCell ref="CW6:CX6"/>
    <mergeCell ref="BZ6:BZ7"/>
    <mergeCell ref="CA6:CB6"/>
    <mergeCell ref="CC6:CD6"/>
    <mergeCell ref="CE6:CE7"/>
    <mergeCell ref="CF6:CG6"/>
    <mergeCell ref="CH6:CI6"/>
    <mergeCell ref="BP6:BP7"/>
    <mergeCell ref="BQ6:BR6"/>
    <mergeCell ref="BS6:BT6"/>
    <mergeCell ref="BU6:BU7"/>
    <mergeCell ref="BV6:BW6"/>
    <mergeCell ref="BX6:BY6"/>
    <mergeCell ref="BN6:BO6"/>
    <mergeCell ref="AV6:AV7"/>
    <mergeCell ref="AW6:AX6"/>
    <mergeCell ref="AY6:AZ6"/>
    <mergeCell ref="BA6:BA7"/>
    <mergeCell ref="BB6:BC6"/>
    <mergeCell ref="BD6:BE6"/>
    <mergeCell ref="BF6:BF7"/>
    <mergeCell ref="BG6:BH6"/>
    <mergeCell ref="BI6:BJ6"/>
    <mergeCell ref="BK6:BK7"/>
    <mergeCell ref="BL6:BM6"/>
    <mergeCell ref="AT6:AU6"/>
    <mergeCell ref="AB6:AB7"/>
    <mergeCell ref="AC6:AD6"/>
    <mergeCell ref="AE6:AF6"/>
    <mergeCell ref="AG6:AG7"/>
    <mergeCell ref="AH6:AI6"/>
    <mergeCell ref="AJ6:AK6"/>
    <mergeCell ref="AL6:AL7"/>
    <mergeCell ref="AM6:AN6"/>
    <mergeCell ref="AO6:AP6"/>
    <mergeCell ref="AQ6:AQ7"/>
    <mergeCell ref="AR6:AS6"/>
    <mergeCell ref="R6:R7"/>
    <mergeCell ref="S6:T6"/>
    <mergeCell ref="U6:V6"/>
    <mergeCell ref="W6:W7"/>
    <mergeCell ref="X6:Y6"/>
    <mergeCell ref="Z6:AA6"/>
    <mergeCell ref="CC5:CG5"/>
    <mergeCell ref="CH5:CL5"/>
    <mergeCell ref="CM5:CQ5"/>
    <mergeCell ref="F6:G6"/>
    <mergeCell ref="H6:H7"/>
    <mergeCell ref="I6:J6"/>
    <mergeCell ref="K6:L6"/>
    <mergeCell ref="M6:M7"/>
    <mergeCell ref="N6:O6"/>
    <mergeCell ref="P6:Q6"/>
    <mergeCell ref="AY5:BC5"/>
    <mergeCell ref="BD5:BH5"/>
    <mergeCell ref="BI5:BM5"/>
    <mergeCell ref="BN5:BR5"/>
    <mergeCell ref="BS5:BW5"/>
    <mergeCell ref="A4:A7"/>
    <mergeCell ref="B4:B7"/>
    <mergeCell ref="C4:C7"/>
    <mergeCell ref="CW4:DA5"/>
    <mergeCell ref="D5:D7"/>
    <mergeCell ref="E5:E7"/>
    <mergeCell ref="F5:J5"/>
    <mergeCell ref="K5:O5"/>
    <mergeCell ref="P5:T5"/>
    <mergeCell ref="BX5:CB5"/>
    <mergeCell ref="U5:Y5"/>
    <mergeCell ref="Z5:AD5"/>
    <mergeCell ref="AE5:AI5"/>
    <mergeCell ref="AJ5:AN5"/>
    <mergeCell ref="AO5:AS5"/>
    <mergeCell ref="AT5:AX5"/>
  </mergeCells>
  <conditionalFormatting sqref="F8:CQ14 I15:I18 F28:CQ28 CW28:DA28 CW9:CX21 CW8:DA8 CY9:DA27">
    <cfRule type="cellIs" dxfId="15" priority="10" operator="equal">
      <formula>0</formula>
    </cfRule>
  </conditionalFormatting>
  <conditionalFormatting sqref="F19:CQ20 F15:H18 J15:CQ18">
    <cfRule type="cellIs" dxfId="14" priority="9" operator="equal">
      <formula>0</formula>
    </cfRule>
  </conditionalFormatting>
  <conditionalFormatting sqref="F21:CQ26 CW22:CX26">
    <cfRule type="cellIs" dxfId="13" priority="8" operator="equal">
      <formula>0</formula>
    </cfRule>
  </conditionalFormatting>
  <conditionalFormatting sqref="F27:CQ27 CW27:CX27">
    <cfRule type="cellIs" dxfId="12" priority="7" operator="equal">
      <formula>0</formula>
    </cfRule>
  </conditionalFormatting>
  <conditionalFormatting sqref="E8:E28">
    <cfRule type="cellIs" dxfId="11" priority="6" operator="equal">
      <formula>0</formula>
    </cfRule>
  </conditionalFormatting>
  <conditionalFormatting sqref="D28">
    <cfRule type="cellIs" dxfId="10" priority="5" operator="equal">
      <formula>0</formula>
    </cfRule>
  </conditionalFormatting>
  <conditionalFormatting sqref="CR8:CV14 CR28:CV28">
    <cfRule type="cellIs" dxfId="9" priority="4" operator="equal">
      <formula>0</formula>
    </cfRule>
  </conditionalFormatting>
  <conditionalFormatting sqref="CR15:CV20">
    <cfRule type="cellIs" dxfId="8" priority="3" operator="equal">
      <formula>0</formula>
    </cfRule>
  </conditionalFormatting>
  <conditionalFormatting sqref="CR21:CV26">
    <cfRule type="cellIs" dxfId="7" priority="2" operator="equal">
      <formula>0</formula>
    </cfRule>
  </conditionalFormatting>
  <conditionalFormatting sqref="CR27:CV27">
    <cfRule type="cellIs" dxfId="6" priority="1" operator="equal">
      <formula>0</formula>
    </cfRule>
  </conditionalFormatting>
  <pageMargins left="0.7" right="0.7" top="0.75" bottom="0.75" header="0.3" footer="0.3"/>
  <pageSetup paperSize="9" orientation="landscape" r:id="rId1"/>
  <ignoredErrors>
    <ignoredError sqref="D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CV31"/>
  <sheetViews>
    <sheetView topLeftCell="BO1" workbookViewId="0">
      <selection activeCell="A8" sqref="A8:XFD8"/>
    </sheetView>
  </sheetViews>
  <sheetFormatPr defaultRowHeight="12.75" x14ac:dyDescent="0.2"/>
  <cols>
    <col min="1" max="1" width="2.7109375" style="286" bestFit="1" customWidth="1"/>
    <col min="2" max="2" width="23.85546875" style="286" customWidth="1"/>
    <col min="3" max="3" width="14.7109375" style="286" customWidth="1"/>
    <col min="4" max="5" width="5.5703125" style="286" customWidth="1"/>
    <col min="6" max="8" width="4.7109375" style="286" customWidth="1"/>
    <col min="9" max="10" width="6.7109375" style="286" customWidth="1"/>
    <col min="11" max="13" width="4.7109375" style="286" customWidth="1"/>
    <col min="14" max="15" width="6.7109375" style="286" customWidth="1"/>
    <col min="16" max="18" width="4.7109375" style="286" customWidth="1"/>
    <col min="19" max="20" width="6.7109375" style="286" customWidth="1"/>
    <col min="21" max="23" width="4.7109375" style="286" customWidth="1"/>
    <col min="24" max="25" width="6.7109375" style="286" customWidth="1"/>
    <col min="26" max="28" width="4.7109375" style="286" customWidth="1"/>
    <col min="29" max="30" width="6.7109375" style="286" customWidth="1"/>
    <col min="31" max="33" width="4.7109375" style="286" customWidth="1"/>
    <col min="34" max="35" width="6.7109375" style="286" customWidth="1"/>
    <col min="36" max="38" width="4.7109375" style="286" customWidth="1"/>
    <col min="39" max="40" width="6.7109375" style="286" customWidth="1"/>
    <col min="41" max="43" width="4.7109375" style="286" customWidth="1"/>
    <col min="44" max="45" width="6.7109375" style="286" customWidth="1"/>
    <col min="46" max="48" width="4.7109375" style="286" customWidth="1"/>
    <col min="49" max="50" width="6.7109375" style="286" customWidth="1"/>
    <col min="51" max="53" width="4.7109375" style="286" customWidth="1"/>
    <col min="54" max="55" width="6.7109375" style="286" customWidth="1"/>
    <col min="56" max="58" width="4.7109375" style="286" customWidth="1"/>
    <col min="59" max="60" width="6.7109375" style="286" customWidth="1"/>
    <col min="61" max="63" width="4.7109375" style="286" customWidth="1"/>
    <col min="64" max="65" width="6.7109375" style="286" customWidth="1"/>
    <col min="66" max="68" width="4.7109375" style="286" customWidth="1"/>
    <col min="69" max="70" width="6.7109375" style="286" customWidth="1"/>
    <col min="71" max="73" width="4.7109375" style="286" customWidth="1"/>
    <col min="74" max="75" width="6.7109375" style="286" customWidth="1"/>
    <col min="76" max="78" width="4.7109375" style="286" customWidth="1"/>
    <col min="79" max="80" width="6.7109375" style="286" customWidth="1"/>
    <col min="81" max="83" width="4.7109375" style="286" customWidth="1"/>
    <col min="84" max="85" width="6.7109375" style="286" customWidth="1"/>
    <col min="86" max="88" width="4.7109375" style="286" customWidth="1"/>
    <col min="89" max="90" width="6.7109375" style="286" customWidth="1"/>
    <col min="91" max="91" width="4.7109375" style="286" customWidth="1"/>
    <col min="92" max="92" width="5.42578125" style="286" customWidth="1"/>
    <col min="93" max="93" width="4.7109375" style="286" customWidth="1"/>
    <col min="94" max="95" width="6.7109375" style="286" customWidth="1"/>
    <col min="96" max="97" width="6.42578125" style="286" bestFit="1" customWidth="1"/>
    <col min="98" max="98" width="4.7109375" style="286" customWidth="1"/>
    <col min="99" max="100" width="6.7109375" style="286" customWidth="1"/>
    <col min="101" max="16384" width="9.140625" style="286"/>
  </cols>
  <sheetData>
    <row r="1" spans="1:100" s="238" customFormat="1" ht="14.25" x14ac:dyDescent="0.2">
      <c r="A1" s="238" t="s">
        <v>392</v>
      </c>
    </row>
    <row r="2" spans="1:100" s="238" customFormat="1" ht="14.25" x14ac:dyDescent="0.2">
      <c r="A2" s="239" t="s">
        <v>312</v>
      </c>
    </row>
    <row r="3" spans="1:100" s="245" customFormat="1" ht="11.25" x14ac:dyDescent="0.2"/>
    <row r="4" spans="1:100" s="245" customFormat="1" ht="11.25" customHeight="1" x14ac:dyDescent="0.2">
      <c r="A4" s="1017"/>
      <c r="B4" s="1036" t="s">
        <v>315</v>
      </c>
      <c r="C4" s="1039" t="s">
        <v>96</v>
      </c>
      <c r="D4" s="395" t="s">
        <v>397</v>
      </c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6"/>
      <c r="AG4" s="396"/>
      <c r="AH4" s="396"/>
      <c r="AI4" s="396"/>
      <c r="AJ4" s="396"/>
      <c r="AK4" s="396"/>
      <c r="AL4" s="396"/>
      <c r="AM4" s="396"/>
      <c r="AN4" s="396"/>
      <c r="AO4" s="396"/>
      <c r="AP4" s="396"/>
      <c r="AQ4" s="396"/>
      <c r="AR4" s="396"/>
      <c r="AS4" s="396"/>
      <c r="AT4" s="396"/>
      <c r="AU4" s="396"/>
      <c r="AV4" s="396"/>
      <c r="AW4" s="396"/>
      <c r="AX4" s="396"/>
      <c r="AY4" s="396"/>
      <c r="AZ4" s="396"/>
      <c r="BA4" s="396"/>
      <c r="BB4" s="396"/>
      <c r="BC4" s="396"/>
      <c r="BD4" s="396"/>
      <c r="BE4" s="396"/>
      <c r="BF4" s="396"/>
      <c r="BG4" s="396"/>
      <c r="BH4" s="396"/>
      <c r="BI4" s="396"/>
      <c r="BJ4" s="396"/>
      <c r="BK4" s="396"/>
      <c r="BL4" s="396"/>
      <c r="BM4" s="396"/>
      <c r="BN4" s="396"/>
      <c r="BO4" s="396"/>
      <c r="BP4" s="396"/>
      <c r="BQ4" s="396"/>
      <c r="BR4" s="396"/>
      <c r="BS4" s="396"/>
      <c r="BT4" s="396"/>
      <c r="BU4" s="396"/>
      <c r="BV4" s="396"/>
      <c r="BW4" s="396"/>
      <c r="BX4" s="396"/>
      <c r="BY4" s="396"/>
      <c r="BZ4" s="396"/>
      <c r="CA4" s="396"/>
      <c r="CB4" s="396"/>
      <c r="CC4" s="396"/>
      <c r="CD4" s="396"/>
      <c r="CE4" s="396"/>
      <c r="CF4" s="396"/>
      <c r="CG4" s="396"/>
      <c r="CH4" s="396"/>
      <c r="CI4" s="396"/>
      <c r="CJ4" s="396"/>
      <c r="CK4" s="396"/>
      <c r="CL4" s="396"/>
      <c r="CM4" s="396"/>
      <c r="CN4" s="396"/>
      <c r="CO4" s="396"/>
      <c r="CP4" s="396"/>
      <c r="CQ4" s="397"/>
      <c r="CR4" s="1026" t="s">
        <v>395</v>
      </c>
      <c r="CS4" s="1027"/>
      <c r="CT4" s="1027"/>
      <c r="CU4" s="1027"/>
      <c r="CV4" s="1028"/>
    </row>
    <row r="5" spans="1:100" s="246" customFormat="1" ht="11.25" customHeight="1" x14ac:dyDescent="0.2">
      <c r="A5" s="1018"/>
      <c r="B5" s="1037"/>
      <c r="C5" s="1040"/>
      <c r="D5" s="1035" t="s">
        <v>347</v>
      </c>
      <c r="E5" s="1003" t="s">
        <v>189</v>
      </c>
      <c r="F5" s="989" t="s">
        <v>317</v>
      </c>
      <c r="G5" s="989"/>
      <c r="H5" s="989"/>
      <c r="I5" s="989"/>
      <c r="J5" s="990"/>
      <c r="K5" s="988" t="s">
        <v>318</v>
      </c>
      <c r="L5" s="989"/>
      <c r="M5" s="989"/>
      <c r="N5" s="989"/>
      <c r="O5" s="990"/>
      <c r="P5" s="988" t="s">
        <v>319</v>
      </c>
      <c r="Q5" s="989"/>
      <c r="R5" s="989"/>
      <c r="S5" s="989"/>
      <c r="T5" s="990"/>
      <c r="U5" s="988" t="s">
        <v>320</v>
      </c>
      <c r="V5" s="989"/>
      <c r="W5" s="989"/>
      <c r="X5" s="989"/>
      <c r="Y5" s="990"/>
      <c r="Z5" s="988" t="s">
        <v>321</v>
      </c>
      <c r="AA5" s="989"/>
      <c r="AB5" s="989"/>
      <c r="AC5" s="989"/>
      <c r="AD5" s="990"/>
      <c r="AE5" s="988" t="s">
        <v>322</v>
      </c>
      <c r="AF5" s="989"/>
      <c r="AG5" s="989"/>
      <c r="AH5" s="989"/>
      <c r="AI5" s="990"/>
      <c r="AJ5" s="988" t="s">
        <v>323</v>
      </c>
      <c r="AK5" s="989"/>
      <c r="AL5" s="989"/>
      <c r="AM5" s="989"/>
      <c r="AN5" s="990"/>
      <c r="AO5" s="988" t="s">
        <v>324</v>
      </c>
      <c r="AP5" s="989"/>
      <c r="AQ5" s="989"/>
      <c r="AR5" s="989"/>
      <c r="AS5" s="990"/>
      <c r="AT5" s="988" t="s">
        <v>325</v>
      </c>
      <c r="AU5" s="989"/>
      <c r="AV5" s="989"/>
      <c r="AW5" s="989"/>
      <c r="AX5" s="990"/>
      <c r="AY5" s="988" t="s">
        <v>326</v>
      </c>
      <c r="AZ5" s="989"/>
      <c r="BA5" s="989"/>
      <c r="BB5" s="989"/>
      <c r="BC5" s="990"/>
      <c r="BD5" s="988" t="s">
        <v>327</v>
      </c>
      <c r="BE5" s="989"/>
      <c r="BF5" s="989"/>
      <c r="BG5" s="989"/>
      <c r="BH5" s="990"/>
      <c r="BI5" s="988" t="s">
        <v>328</v>
      </c>
      <c r="BJ5" s="989"/>
      <c r="BK5" s="989"/>
      <c r="BL5" s="989"/>
      <c r="BM5" s="990"/>
      <c r="BN5" s="988" t="s">
        <v>329</v>
      </c>
      <c r="BO5" s="989"/>
      <c r="BP5" s="989"/>
      <c r="BQ5" s="989"/>
      <c r="BR5" s="990"/>
      <c r="BS5" s="988" t="s">
        <v>330</v>
      </c>
      <c r="BT5" s="989"/>
      <c r="BU5" s="989"/>
      <c r="BV5" s="989"/>
      <c r="BW5" s="990"/>
      <c r="BX5" s="988" t="s">
        <v>331</v>
      </c>
      <c r="BY5" s="989"/>
      <c r="BZ5" s="989"/>
      <c r="CA5" s="989"/>
      <c r="CB5" s="990"/>
      <c r="CC5" s="988" t="s">
        <v>332</v>
      </c>
      <c r="CD5" s="989"/>
      <c r="CE5" s="989"/>
      <c r="CF5" s="989"/>
      <c r="CG5" s="990"/>
      <c r="CH5" s="988" t="s">
        <v>333</v>
      </c>
      <c r="CI5" s="989"/>
      <c r="CJ5" s="989"/>
      <c r="CK5" s="989"/>
      <c r="CL5" s="990"/>
      <c r="CM5" s="988" t="s">
        <v>334</v>
      </c>
      <c r="CN5" s="989"/>
      <c r="CO5" s="989"/>
      <c r="CP5" s="989"/>
      <c r="CQ5" s="989"/>
      <c r="CR5" s="1029"/>
      <c r="CS5" s="1030"/>
      <c r="CT5" s="1030"/>
      <c r="CU5" s="1030"/>
      <c r="CV5" s="1031"/>
    </row>
    <row r="6" spans="1:100" s="247" customFormat="1" ht="11.25" x14ac:dyDescent="0.2">
      <c r="A6" s="1018"/>
      <c r="B6" s="1037"/>
      <c r="C6" s="1040"/>
      <c r="D6" s="1032"/>
      <c r="E6" s="1004"/>
      <c r="F6" s="1006" t="s">
        <v>335</v>
      </c>
      <c r="G6" s="1007"/>
      <c r="H6" s="1008" t="s">
        <v>336</v>
      </c>
      <c r="I6" s="1007" t="s">
        <v>335</v>
      </c>
      <c r="J6" s="1010"/>
      <c r="K6" s="1014" t="s">
        <v>335</v>
      </c>
      <c r="L6" s="1007"/>
      <c r="M6" s="1008" t="s">
        <v>336</v>
      </c>
      <c r="N6" s="1007" t="s">
        <v>335</v>
      </c>
      <c r="O6" s="1010"/>
      <c r="P6" s="1014" t="s">
        <v>335</v>
      </c>
      <c r="Q6" s="1007"/>
      <c r="R6" s="1008" t="s">
        <v>336</v>
      </c>
      <c r="S6" s="1007" t="s">
        <v>335</v>
      </c>
      <c r="T6" s="1010"/>
      <c r="U6" s="1014" t="s">
        <v>335</v>
      </c>
      <c r="V6" s="1007"/>
      <c r="W6" s="1008" t="s">
        <v>336</v>
      </c>
      <c r="X6" s="1007" t="s">
        <v>335</v>
      </c>
      <c r="Y6" s="1010"/>
      <c r="Z6" s="1014" t="s">
        <v>335</v>
      </c>
      <c r="AA6" s="1007"/>
      <c r="AB6" s="1008" t="s">
        <v>336</v>
      </c>
      <c r="AC6" s="1007" t="s">
        <v>335</v>
      </c>
      <c r="AD6" s="1010"/>
      <c r="AE6" s="1014" t="s">
        <v>335</v>
      </c>
      <c r="AF6" s="1007"/>
      <c r="AG6" s="1008" t="s">
        <v>336</v>
      </c>
      <c r="AH6" s="1007" t="s">
        <v>335</v>
      </c>
      <c r="AI6" s="1010"/>
      <c r="AJ6" s="1014" t="s">
        <v>335</v>
      </c>
      <c r="AK6" s="1007"/>
      <c r="AL6" s="1008" t="s">
        <v>336</v>
      </c>
      <c r="AM6" s="1007" t="s">
        <v>335</v>
      </c>
      <c r="AN6" s="1010"/>
      <c r="AO6" s="1014" t="s">
        <v>335</v>
      </c>
      <c r="AP6" s="1007"/>
      <c r="AQ6" s="1008" t="s">
        <v>336</v>
      </c>
      <c r="AR6" s="1007" t="s">
        <v>335</v>
      </c>
      <c r="AS6" s="1010"/>
      <c r="AT6" s="1014" t="s">
        <v>335</v>
      </c>
      <c r="AU6" s="1007"/>
      <c r="AV6" s="1008" t="s">
        <v>336</v>
      </c>
      <c r="AW6" s="1007" t="s">
        <v>335</v>
      </c>
      <c r="AX6" s="1010"/>
      <c r="AY6" s="1014" t="s">
        <v>335</v>
      </c>
      <c r="AZ6" s="1007"/>
      <c r="BA6" s="1008" t="s">
        <v>336</v>
      </c>
      <c r="BB6" s="1007" t="s">
        <v>335</v>
      </c>
      <c r="BC6" s="1010"/>
      <c r="BD6" s="1014" t="s">
        <v>335</v>
      </c>
      <c r="BE6" s="1007"/>
      <c r="BF6" s="1008" t="s">
        <v>336</v>
      </c>
      <c r="BG6" s="1007" t="s">
        <v>335</v>
      </c>
      <c r="BH6" s="1010"/>
      <c r="BI6" s="1014" t="s">
        <v>335</v>
      </c>
      <c r="BJ6" s="1007"/>
      <c r="BK6" s="1008" t="s">
        <v>336</v>
      </c>
      <c r="BL6" s="1007" t="s">
        <v>335</v>
      </c>
      <c r="BM6" s="1010"/>
      <c r="BN6" s="1014" t="s">
        <v>335</v>
      </c>
      <c r="BO6" s="1007"/>
      <c r="BP6" s="1008" t="s">
        <v>336</v>
      </c>
      <c r="BQ6" s="1007" t="s">
        <v>335</v>
      </c>
      <c r="BR6" s="1010"/>
      <c r="BS6" s="1014" t="s">
        <v>335</v>
      </c>
      <c r="BT6" s="1007"/>
      <c r="BU6" s="1008" t="s">
        <v>336</v>
      </c>
      <c r="BV6" s="1007" t="s">
        <v>335</v>
      </c>
      <c r="BW6" s="1010"/>
      <c r="BX6" s="1014" t="s">
        <v>335</v>
      </c>
      <c r="BY6" s="1007"/>
      <c r="BZ6" s="1008" t="s">
        <v>336</v>
      </c>
      <c r="CA6" s="1007" t="s">
        <v>335</v>
      </c>
      <c r="CB6" s="1010"/>
      <c r="CC6" s="1014" t="s">
        <v>335</v>
      </c>
      <c r="CD6" s="1007"/>
      <c r="CE6" s="1008" t="s">
        <v>336</v>
      </c>
      <c r="CF6" s="1007" t="s">
        <v>335</v>
      </c>
      <c r="CG6" s="1010"/>
      <c r="CH6" s="1014" t="s">
        <v>335</v>
      </c>
      <c r="CI6" s="1007"/>
      <c r="CJ6" s="1008" t="s">
        <v>336</v>
      </c>
      <c r="CK6" s="1007" t="s">
        <v>335</v>
      </c>
      <c r="CL6" s="1010"/>
      <c r="CM6" s="1014" t="s">
        <v>335</v>
      </c>
      <c r="CN6" s="1007"/>
      <c r="CO6" s="1008" t="s">
        <v>336</v>
      </c>
      <c r="CP6" s="1007" t="s">
        <v>335</v>
      </c>
      <c r="CQ6" s="1015"/>
      <c r="CR6" s="1014" t="s">
        <v>335</v>
      </c>
      <c r="CS6" s="1007"/>
      <c r="CT6" s="1032" t="s">
        <v>348</v>
      </c>
      <c r="CU6" s="1015" t="s">
        <v>335</v>
      </c>
      <c r="CV6" s="1016"/>
    </row>
    <row r="7" spans="1:100" s="246" customFormat="1" ht="96.75" x14ac:dyDescent="0.2">
      <c r="A7" s="1019"/>
      <c r="B7" s="1038"/>
      <c r="C7" s="1041"/>
      <c r="D7" s="1033"/>
      <c r="E7" s="1005"/>
      <c r="F7" s="248" t="s">
        <v>337</v>
      </c>
      <c r="G7" s="249" t="s">
        <v>338</v>
      </c>
      <c r="H7" s="1009"/>
      <c r="I7" s="249" t="s">
        <v>339</v>
      </c>
      <c r="J7" s="250" t="s">
        <v>340</v>
      </c>
      <c r="K7" s="251" t="s">
        <v>337</v>
      </c>
      <c r="L7" s="249" t="s">
        <v>338</v>
      </c>
      <c r="M7" s="1009"/>
      <c r="N7" s="249" t="s">
        <v>339</v>
      </c>
      <c r="O7" s="250" t="s">
        <v>340</v>
      </c>
      <c r="P7" s="251" t="s">
        <v>337</v>
      </c>
      <c r="Q7" s="249" t="s">
        <v>338</v>
      </c>
      <c r="R7" s="1009"/>
      <c r="S7" s="249" t="s">
        <v>339</v>
      </c>
      <c r="T7" s="250" t="s">
        <v>340</v>
      </c>
      <c r="U7" s="251" t="s">
        <v>337</v>
      </c>
      <c r="V7" s="249" t="s">
        <v>338</v>
      </c>
      <c r="W7" s="1009"/>
      <c r="X7" s="249" t="s">
        <v>339</v>
      </c>
      <c r="Y7" s="250" t="s">
        <v>340</v>
      </c>
      <c r="Z7" s="251" t="s">
        <v>337</v>
      </c>
      <c r="AA7" s="249" t="s">
        <v>338</v>
      </c>
      <c r="AB7" s="1009"/>
      <c r="AC7" s="249" t="s">
        <v>339</v>
      </c>
      <c r="AD7" s="250" t="s">
        <v>340</v>
      </c>
      <c r="AE7" s="251" t="s">
        <v>337</v>
      </c>
      <c r="AF7" s="249" t="s">
        <v>338</v>
      </c>
      <c r="AG7" s="1009"/>
      <c r="AH7" s="249" t="s">
        <v>339</v>
      </c>
      <c r="AI7" s="250" t="s">
        <v>340</v>
      </c>
      <c r="AJ7" s="251" t="s">
        <v>337</v>
      </c>
      <c r="AK7" s="249" t="s">
        <v>338</v>
      </c>
      <c r="AL7" s="1009"/>
      <c r="AM7" s="249" t="s">
        <v>339</v>
      </c>
      <c r="AN7" s="250" t="s">
        <v>340</v>
      </c>
      <c r="AO7" s="251" t="s">
        <v>337</v>
      </c>
      <c r="AP7" s="249" t="s">
        <v>338</v>
      </c>
      <c r="AQ7" s="1009"/>
      <c r="AR7" s="249" t="s">
        <v>339</v>
      </c>
      <c r="AS7" s="250" t="s">
        <v>340</v>
      </c>
      <c r="AT7" s="251" t="s">
        <v>337</v>
      </c>
      <c r="AU7" s="249" t="s">
        <v>338</v>
      </c>
      <c r="AV7" s="1009"/>
      <c r="AW7" s="249" t="s">
        <v>339</v>
      </c>
      <c r="AX7" s="250" t="s">
        <v>340</v>
      </c>
      <c r="AY7" s="251" t="s">
        <v>337</v>
      </c>
      <c r="AZ7" s="249" t="s">
        <v>338</v>
      </c>
      <c r="BA7" s="1009"/>
      <c r="BB7" s="249" t="s">
        <v>339</v>
      </c>
      <c r="BC7" s="250" t="s">
        <v>340</v>
      </c>
      <c r="BD7" s="251" t="s">
        <v>337</v>
      </c>
      <c r="BE7" s="249" t="s">
        <v>338</v>
      </c>
      <c r="BF7" s="1009"/>
      <c r="BG7" s="249" t="s">
        <v>339</v>
      </c>
      <c r="BH7" s="250" t="s">
        <v>340</v>
      </c>
      <c r="BI7" s="251" t="s">
        <v>337</v>
      </c>
      <c r="BJ7" s="249" t="s">
        <v>338</v>
      </c>
      <c r="BK7" s="1009"/>
      <c r="BL7" s="249" t="s">
        <v>339</v>
      </c>
      <c r="BM7" s="250" t="s">
        <v>340</v>
      </c>
      <c r="BN7" s="251" t="s">
        <v>337</v>
      </c>
      <c r="BO7" s="249" t="s">
        <v>338</v>
      </c>
      <c r="BP7" s="1009"/>
      <c r="BQ7" s="249" t="s">
        <v>339</v>
      </c>
      <c r="BR7" s="250" t="s">
        <v>340</v>
      </c>
      <c r="BS7" s="251" t="s">
        <v>337</v>
      </c>
      <c r="BT7" s="249" t="s">
        <v>338</v>
      </c>
      <c r="BU7" s="1009"/>
      <c r="BV7" s="249" t="s">
        <v>339</v>
      </c>
      <c r="BW7" s="250" t="s">
        <v>340</v>
      </c>
      <c r="BX7" s="251" t="s">
        <v>337</v>
      </c>
      <c r="BY7" s="249" t="s">
        <v>338</v>
      </c>
      <c r="BZ7" s="1009"/>
      <c r="CA7" s="249" t="s">
        <v>339</v>
      </c>
      <c r="CB7" s="250" t="s">
        <v>340</v>
      </c>
      <c r="CC7" s="251" t="s">
        <v>337</v>
      </c>
      <c r="CD7" s="249" t="s">
        <v>338</v>
      </c>
      <c r="CE7" s="1009"/>
      <c r="CF7" s="249" t="s">
        <v>339</v>
      </c>
      <c r="CG7" s="250" t="s">
        <v>340</v>
      </c>
      <c r="CH7" s="251" t="s">
        <v>337</v>
      </c>
      <c r="CI7" s="249" t="s">
        <v>338</v>
      </c>
      <c r="CJ7" s="1009"/>
      <c r="CK7" s="249" t="s">
        <v>339</v>
      </c>
      <c r="CL7" s="250" t="s">
        <v>340</v>
      </c>
      <c r="CM7" s="251" t="s">
        <v>337</v>
      </c>
      <c r="CN7" s="249" t="s">
        <v>338</v>
      </c>
      <c r="CO7" s="1009"/>
      <c r="CP7" s="249" t="s">
        <v>339</v>
      </c>
      <c r="CQ7" s="287" t="s">
        <v>340</v>
      </c>
      <c r="CR7" s="251" t="s">
        <v>337</v>
      </c>
      <c r="CS7" s="249" t="s">
        <v>338</v>
      </c>
      <c r="CT7" s="1033"/>
      <c r="CU7" s="249" t="s">
        <v>339</v>
      </c>
      <c r="CV7" s="250" t="s">
        <v>340</v>
      </c>
    </row>
    <row r="8" spans="1:100" s="247" customFormat="1" ht="11.25" x14ac:dyDescent="0.2">
      <c r="A8" s="255">
        <v>1</v>
      </c>
      <c r="B8" s="253" t="s">
        <v>538</v>
      </c>
      <c r="C8" s="254" t="s">
        <v>539</v>
      </c>
      <c r="D8" s="292">
        <f>'РИК 83'!H11</f>
        <v>3</v>
      </c>
      <c r="E8" s="293">
        <f>D8-CT8</f>
        <v>0</v>
      </c>
      <c r="F8" s="257"/>
      <c r="G8" s="258"/>
      <c r="H8" s="259"/>
      <c r="I8" s="260">
        <f>F8*H8</f>
        <v>0</v>
      </c>
      <c r="J8" s="261">
        <f t="shared" ref="J8:J27" si="0">G8*H8</f>
        <v>0</v>
      </c>
      <c r="K8" s="257"/>
      <c r="L8" s="258"/>
      <c r="M8" s="259"/>
      <c r="N8" s="260">
        <f t="shared" ref="N8:N27" si="1">K8*M8</f>
        <v>0</v>
      </c>
      <c r="O8" s="261">
        <f t="shared" ref="O8:O27" si="2">L8*M8</f>
        <v>0</v>
      </c>
      <c r="P8" s="257">
        <v>6</v>
      </c>
      <c r="Q8" s="258">
        <v>6</v>
      </c>
      <c r="R8" s="259">
        <v>1</v>
      </c>
      <c r="S8" s="260">
        <f t="shared" ref="S8:S27" si="3">P8*R8</f>
        <v>6</v>
      </c>
      <c r="T8" s="261">
        <f t="shared" ref="T8:T27" si="4">Q8*R8</f>
        <v>6</v>
      </c>
      <c r="U8" s="257"/>
      <c r="V8" s="258"/>
      <c r="W8" s="259"/>
      <c r="X8" s="260">
        <f t="shared" ref="X8:X27" si="5">U8*W8</f>
        <v>0</v>
      </c>
      <c r="Y8" s="261">
        <f t="shared" ref="Y8:Y27" si="6">V8*W8</f>
        <v>0</v>
      </c>
      <c r="Z8" s="257"/>
      <c r="AA8" s="258"/>
      <c r="AB8" s="259"/>
      <c r="AC8" s="260">
        <f t="shared" ref="AC8:AC27" si="7">Z8*AB8</f>
        <v>0</v>
      </c>
      <c r="AD8" s="261">
        <f t="shared" ref="AD8:AD27" si="8">AA8*AB8</f>
        <v>0</v>
      </c>
      <c r="AE8" s="257"/>
      <c r="AF8" s="258"/>
      <c r="AG8" s="259"/>
      <c r="AH8" s="260">
        <f t="shared" ref="AH8:AH27" si="9">AE8*AG8</f>
        <v>0</v>
      </c>
      <c r="AI8" s="261">
        <f t="shared" ref="AI8:AI27" si="10">AF8*AG8</f>
        <v>0</v>
      </c>
      <c r="AJ8" s="257"/>
      <c r="AK8" s="258"/>
      <c r="AL8" s="259"/>
      <c r="AM8" s="260">
        <f t="shared" ref="AM8:AM27" si="11">AJ8*AL8</f>
        <v>0</v>
      </c>
      <c r="AN8" s="261">
        <f t="shared" ref="AN8:AN27" si="12">AK8*AL8</f>
        <v>0</v>
      </c>
      <c r="AO8" s="257">
        <v>13</v>
      </c>
      <c r="AP8" s="258">
        <v>13</v>
      </c>
      <c r="AQ8" s="259">
        <v>1</v>
      </c>
      <c r="AR8" s="260">
        <f t="shared" ref="AR8:AR27" si="13">AO8*AQ8</f>
        <v>13</v>
      </c>
      <c r="AS8" s="261">
        <f t="shared" ref="AS8:AS27" si="14">AP8*AQ8</f>
        <v>13</v>
      </c>
      <c r="AT8" s="257"/>
      <c r="AU8" s="258"/>
      <c r="AV8" s="259"/>
      <c r="AW8" s="260">
        <f t="shared" ref="AW8:AW27" si="15">AT8*AV8</f>
        <v>0</v>
      </c>
      <c r="AX8" s="261">
        <f t="shared" ref="AX8:AX27" si="16">AU8*AV8</f>
        <v>0</v>
      </c>
      <c r="AY8" s="257"/>
      <c r="AZ8" s="258"/>
      <c r="BA8" s="259"/>
      <c r="BB8" s="260">
        <f t="shared" ref="BB8:BB27" si="17">AY8*BA8</f>
        <v>0</v>
      </c>
      <c r="BC8" s="261">
        <f t="shared" ref="BC8:BC27" si="18">AZ8*BA8</f>
        <v>0</v>
      </c>
      <c r="BD8" s="257">
        <v>0</v>
      </c>
      <c r="BE8" s="258">
        <v>0</v>
      </c>
      <c r="BF8" s="259"/>
      <c r="BG8" s="260">
        <f t="shared" ref="BG8:BG27" si="19">BD8*BF8</f>
        <v>0</v>
      </c>
      <c r="BH8" s="261">
        <f t="shared" ref="BH8:BH27" si="20">BE8*BF8</f>
        <v>0</v>
      </c>
      <c r="BI8" s="257">
        <v>0</v>
      </c>
      <c r="BJ8" s="258">
        <v>0</v>
      </c>
      <c r="BK8" s="259"/>
      <c r="BL8" s="260">
        <f t="shared" ref="BL8:BL27" si="21">BI8*BK8</f>
        <v>0</v>
      </c>
      <c r="BM8" s="261">
        <f t="shared" ref="BM8:BM27" si="22">BJ8*BK8</f>
        <v>0</v>
      </c>
      <c r="BN8" s="257">
        <v>0</v>
      </c>
      <c r="BO8" s="258">
        <v>0</v>
      </c>
      <c r="BP8" s="259"/>
      <c r="BQ8" s="260">
        <f t="shared" ref="BQ8:BQ27" si="23">BN8*BP8</f>
        <v>0</v>
      </c>
      <c r="BR8" s="261">
        <f t="shared" ref="BR8:BR27" si="24">BO8*BP8</f>
        <v>0</v>
      </c>
      <c r="BS8" s="257">
        <v>9.5</v>
      </c>
      <c r="BT8" s="258">
        <v>9.5</v>
      </c>
      <c r="BU8" s="259">
        <v>1</v>
      </c>
      <c r="BV8" s="260">
        <f t="shared" ref="BV8:BV27" si="25">BS8*BU8</f>
        <v>9.5</v>
      </c>
      <c r="BW8" s="261">
        <f t="shared" ref="BW8:BW27" si="26">BT8*BU8</f>
        <v>9.5</v>
      </c>
      <c r="BX8" s="257"/>
      <c r="BY8" s="258"/>
      <c r="BZ8" s="259"/>
      <c r="CA8" s="260">
        <f t="shared" ref="CA8:CA27" si="27">BX8*BZ8</f>
        <v>0</v>
      </c>
      <c r="CB8" s="261">
        <f t="shared" ref="CB8:CB27" si="28">BY8*BZ8</f>
        <v>0</v>
      </c>
      <c r="CC8" s="257"/>
      <c r="CD8" s="258"/>
      <c r="CE8" s="259"/>
      <c r="CF8" s="260">
        <f t="shared" ref="CF8:CF27" si="29">CC8*CE8</f>
        <v>0</v>
      </c>
      <c r="CG8" s="261">
        <f t="shared" ref="CG8:CG27" si="30">CD8*CE8</f>
        <v>0</v>
      </c>
      <c r="CH8" s="257"/>
      <c r="CI8" s="258"/>
      <c r="CJ8" s="259"/>
      <c r="CK8" s="260">
        <f t="shared" ref="CK8:CK27" si="31">CH8*CJ8</f>
        <v>0</v>
      </c>
      <c r="CL8" s="261">
        <f t="shared" ref="CL8:CL27" si="32">CI8*CJ8</f>
        <v>0</v>
      </c>
      <c r="CM8" s="257"/>
      <c r="CN8" s="258"/>
      <c r="CO8" s="259"/>
      <c r="CP8" s="260">
        <f t="shared" ref="CP8:CP27" si="33">CM8*CO8</f>
        <v>0</v>
      </c>
      <c r="CQ8" s="261">
        <f t="shared" ref="CQ8:CQ27" si="34">CN8*CO8</f>
        <v>0</v>
      </c>
      <c r="CR8" s="262">
        <f t="shared" ref="CR8:CR27" si="35">CU8/CT8</f>
        <v>9.5</v>
      </c>
      <c r="CS8" s="263">
        <f>CV8/CT8</f>
        <v>9.5</v>
      </c>
      <c r="CT8" s="382">
        <f>H8+M8+R8+W8+AB8+AG8+AL8+AQ8+AV8+BA8+BU8+BZ8+CE8+CJ8+CO8+BF8+BK8+BP8</f>
        <v>3</v>
      </c>
      <c r="CU8" s="380">
        <f>I8+N8+S8+X8+AC8+AH8+AM8+AR8+AW8+BB8+BV8+CA8+CF8+CK8+CP8+BG8+BL8+BQ8</f>
        <v>28.5</v>
      </c>
      <c r="CV8" s="381">
        <f t="shared" ref="CU8:CV23" si="36">J8+O8+T8+Y8+AD8+AI8+AN8+AS8+AX8+BC8+BW8+CB8+CG8+CL8+CQ8+BH8+BM8+BR8</f>
        <v>28.5</v>
      </c>
    </row>
    <row r="9" spans="1:100" s="247" customFormat="1" ht="11.25" x14ac:dyDescent="0.2">
      <c r="A9" s="270">
        <v>2</v>
      </c>
      <c r="B9" s="268"/>
      <c r="C9" s="269"/>
      <c r="D9" s="270"/>
      <c r="E9" s="256">
        <f t="shared" ref="E9:E28" si="37">D9-CT9</f>
        <v>0</v>
      </c>
      <c r="F9" s="271"/>
      <c r="G9" s="272"/>
      <c r="H9" s="273"/>
      <c r="I9" s="274">
        <f t="shared" ref="I9:I27" si="38">F9*H9</f>
        <v>0</v>
      </c>
      <c r="J9" s="275">
        <f t="shared" si="0"/>
        <v>0</v>
      </c>
      <c r="K9" s="271"/>
      <c r="L9" s="272"/>
      <c r="M9" s="273"/>
      <c r="N9" s="274">
        <f t="shared" si="1"/>
        <v>0</v>
      </c>
      <c r="O9" s="275">
        <f t="shared" si="2"/>
        <v>0</v>
      </c>
      <c r="P9" s="271"/>
      <c r="Q9" s="272"/>
      <c r="R9" s="273"/>
      <c r="S9" s="274">
        <f t="shared" si="3"/>
        <v>0</v>
      </c>
      <c r="T9" s="275">
        <f t="shared" si="4"/>
        <v>0</v>
      </c>
      <c r="U9" s="271"/>
      <c r="V9" s="272"/>
      <c r="W9" s="273"/>
      <c r="X9" s="274">
        <f t="shared" si="5"/>
        <v>0</v>
      </c>
      <c r="Y9" s="275">
        <f t="shared" si="6"/>
        <v>0</v>
      </c>
      <c r="Z9" s="271"/>
      <c r="AA9" s="272"/>
      <c r="AB9" s="273"/>
      <c r="AC9" s="274">
        <f t="shared" si="7"/>
        <v>0</v>
      </c>
      <c r="AD9" s="275">
        <f t="shared" si="8"/>
        <v>0</v>
      </c>
      <c r="AE9" s="271"/>
      <c r="AF9" s="272"/>
      <c r="AG9" s="273"/>
      <c r="AH9" s="274">
        <f t="shared" si="9"/>
        <v>0</v>
      </c>
      <c r="AI9" s="275">
        <f t="shared" si="10"/>
        <v>0</v>
      </c>
      <c r="AJ9" s="271"/>
      <c r="AK9" s="272"/>
      <c r="AL9" s="273"/>
      <c r="AM9" s="274">
        <f t="shared" si="11"/>
        <v>0</v>
      </c>
      <c r="AN9" s="275">
        <f t="shared" si="12"/>
        <v>0</v>
      </c>
      <c r="AO9" s="271"/>
      <c r="AP9" s="272"/>
      <c r="AQ9" s="273"/>
      <c r="AR9" s="274">
        <f t="shared" si="13"/>
        <v>0</v>
      </c>
      <c r="AS9" s="275">
        <f t="shared" si="14"/>
        <v>0</v>
      </c>
      <c r="AT9" s="271"/>
      <c r="AU9" s="272"/>
      <c r="AV9" s="273"/>
      <c r="AW9" s="274">
        <f t="shared" si="15"/>
        <v>0</v>
      </c>
      <c r="AX9" s="275">
        <f t="shared" si="16"/>
        <v>0</v>
      </c>
      <c r="AY9" s="271"/>
      <c r="AZ9" s="272"/>
      <c r="BA9" s="273"/>
      <c r="BB9" s="274">
        <f t="shared" si="17"/>
        <v>0</v>
      </c>
      <c r="BC9" s="275">
        <f t="shared" si="18"/>
        <v>0</v>
      </c>
      <c r="BD9" s="271"/>
      <c r="BE9" s="272"/>
      <c r="BF9" s="273"/>
      <c r="BG9" s="274">
        <f t="shared" si="19"/>
        <v>0</v>
      </c>
      <c r="BH9" s="275">
        <f t="shared" si="20"/>
        <v>0</v>
      </c>
      <c r="BI9" s="271"/>
      <c r="BJ9" s="272"/>
      <c r="BK9" s="273"/>
      <c r="BL9" s="274">
        <f t="shared" si="21"/>
        <v>0</v>
      </c>
      <c r="BM9" s="275">
        <f t="shared" si="22"/>
        <v>0</v>
      </c>
      <c r="BN9" s="271"/>
      <c r="BO9" s="272"/>
      <c r="BP9" s="273"/>
      <c r="BQ9" s="274">
        <f t="shared" si="23"/>
        <v>0</v>
      </c>
      <c r="BR9" s="275">
        <f t="shared" si="24"/>
        <v>0</v>
      </c>
      <c r="BS9" s="271"/>
      <c r="BT9" s="272"/>
      <c r="BU9" s="273"/>
      <c r="BV9" s="274">
        <f t="shared" si="25"/>
        <v>0</v>
      </c>
      <c r="BW9" s="275">
        <f t="shared" si="26"/>
        <v>0</v>
      </c>
      <c r="BX9" s="271"/>
      <c r="BY9" s="272"/>
      <c r="BZ9" s="273"/>
      <c r="CA9" s="274">
        <f t="shared" si="27"/>
        <v>0</v>
      </c>
      <c r="CB9" s="275">
        <f t="shared" si="28"/>
        <v>0</v>
      </c>
      <c r="CC9" s="271"/>
      <c r="CD9" s="272"/>
      <c r="CE9" s="273"/>
      <c r="CF9" s="274">
        <f t="shared" si="29"/>
        <v>0</v>
      </c>
      <c r="CG9" s="275">
        <f t="shared" si="30"/>
        <v>0</v>
      </c>
      <c r="CH9" s="271"/>
      <c r="CI9" s="272"/>
      <c r="CJ9" s="273"/>
      <c r="CK9" s="274">
        <f t="shared" si="31"/>
        <v>0</v>
      </c>
      <c r="CL9" s="275">
        <f t="shared" si="32"/>
        <v>0</v>
      </c>
      <c r="CM9" s="271"/>
      <c r="CN9" s="272"/>
      <c r="CO9" s="273"/>
      <c r="CP9" s="274">
        <f t="shared" si="33"/>
        <v>0</v>
      </c>
      <c r="CQ9" s="275">
        <f t="shared" si="34"/>
        <v>0</v>
      </c>
      <c r="CR9" s="276" t="e">
        <f t="shared" si="35"/>
        <v>#DIV/0!</v>
      </c>
      <c r="CS9" s="277" t="e">
        <f t="shared" ref="CS9:CS27" si="39">CV9/CT9</f>
        <v>#DIV/0!</v>
      </c>
      <c r="CT9" s="382">
        <f t="shared" ref="CT9:CV27" si="40">H9+M9+R9+W9+AB9+AG9+AL9+AQ9+AV9+BA9+BU9+BZ9+CE9+CJ9+CO9+BF9+BK9+BP9</f>
        <v>0</v>
      </c>
      <c r="CU9" s="383">
        <f t="shared" si="36"/>
        <v>0</v>
      </c>
      <c r="CV9" s="384">
        <f t="shared" si="36"/>
        <v>0</v>
      </c>
    </row>
    <row r="10" spans="1:100" s="247" customFormat="1" ht="11.25" x14ac:dyDescent="0.2">
      <c r="A10" s="270">
        <v>3</v>
      </c>
      <c r="B10" s="268"/>
      <c r="C10" s="269"/>
      <c r="D10" s="270"/>
      <c r="E10" s="256">
        <f t="shared" si="37"/>
        <v>0</v>
      </c>
      <c r="F10" s="271"/>
      <c r="G10" s="272"/>
      <c r="H10" s="273"/>
      <c r="I10" s="274">
        <f t="shared" si="38"/>
        <v>0</v>
      </c>
      <c r="J10" s="275">
        <f t="shared" si="0"/>
        <v>0</v>
      </c>
      <c r="K10" s="271"/>
      <c r="L10" s="272"/>
      <c r="M10" s="273"/>
      <c r="N10" s="274">
        <f t="shared" si="1"/>
        <v>0</v>
      </c>
      <c r="O10" s="275">
        <f t="shared" si="2"/>
        <v>0</v>
      </c>
      <c r="P10" s="271"/>
      <c r="Q10" s="272"/>
      <c r="R10" s="273"/>
      <c r="S10" s="274">
        <f t="shared" si="3"/>
        <v>0</v>
      </c>
      <c r="T10" s="275">
        <f t="shared" si="4"/>
        <v>0</v>
      </c>
      <c r="U10" s="271"/>
      <c r="V10" s="272"/>
      <c r="W10" s="273"/>
      <c r="X10" s="274">
        <f t="shared" si="5"/>
        <v>0</v>
      </c>
      <c r="Y10" s="275">
        <f t="shared" si="6"/>
        <v>0</v>
      </c>
      <c r="Z10" s="271"/>
      <c r="AA10" s="272"/>
      <c r="AB10" s="273"/>
      <c r="AC10" s="274">
        <f t="shared" si="7"/>
        <v>0</v>
      </c>
      <c r="AD10" s="275">
        <f t="shared" si="8"/>
        <v>0</v>
      </c>
      <c r="AE10" s="271"/>
      <c r="AF10" s="272"/>
      <c r="AG10" s="273"/>
      <c r="AH10" s="274">
        <f t="shared" si="9"/>
        <v>0</v>
      </c>
      <c r="AI10" s="275">
        <f t="shared" si="10"/>
        <v>0</v>
      </c>
      <c r="AJ10" s="271"/>
      <c r="AK10" s="272"/>
      <c r="AL10" s="273"/>
      <c r="AM10" s="274">
        <f t="shared" si="11"/>
        <v>0</v>
      </c>
      <c r="AN10" s="275">
        <f t="shared" si="12"/>
        <v>0</v>
      </c>
      <c r="AO10" s="271"/>
      <c r="AP10" s="272"/>
      <c r="AQ10" s="273"/>
      <c r="AR10" s="274">
        <f t="shared" si="13"/>
        <v>0</v>
      </c>
      <c r="AS10" s="275">
        <f t="shared" si="14"/>
        <v>0</v>
      </c>
      <c r="AT10" s="271"/>
      <c r="AU10" s="272"/>
      <c r="AV10" s="273"/>
      <c r="AW10" s="274">
        <f t="shared" si="15"/>
        <v>0</v>
      </c>
      <c r="AX10" s="275">
        <f t="shared" si="16"/>
        <v>0</v>
      </c>
      <c r="AY10" s="271"/>
      <c r="AZ10" s="272"/>
      <c r="BA10" s="273"/>
      <c r="BB10" s="274">
        <f t="shared" si="17"/>
        <v>0</v>
      </c>
      <c r="BC10" s="275">
        <f t="shared" si="18"/>
        <v>0</v>
      </c>
      <c r="BD10" s="271"/>
      <c r="BE10" s="272"/>
      <c r="BF10" s="273"/>
      <c r="BG10" s="274">
        <f t="shared" si="19"/>
        <v>0</v>
      </c>
      <c r="BH10" s="275">
        <f t="shared" si="20"/>
        <v>0</v>
      </c>
      <c r="BI10" s="271"/>
      <c r="BJ10" s="272"/>
      <c r="BK10" s="273"/>
      <c r="BL10" s="274">
        <f t="shared" si="21"/>
        <v>0</v>
      </c>
      <c r="BM10" s="275">
        <f t="shared" si="22"/>
        <v>0</v>
      </c>
      <c r="BN10" s="271"/>
      <c r="BO10" s="272"/>
      <c r="BP10" s="273"/>
      <c r="BQ10" s="274">
        <f t="shared" si="23"/>
        <v>0</v>
      </c>
      <c r="BR10" s="275">
        <f t="shared" si="24"/>
        <v>0</v>
      </c>
      <c r="BS10" s="271"/>
      <c r="BT10" s="272"/>
      <c r="BU10" s="273"/>
      <c r="BV10" s="274">
        <f t="shared" si="25"/>
        <v>0</v>
      </c>
      <c r="BW10" s="275">
        <f t="shared" si="26"/>
        <v>0</v>
      </c>
      <c r="BX10" s="271"/>
      <c r="BY10" s="272"/>
      <c r="BZ10" s="273"/>
      <c r="CA10" s="274">
        <f t="shared" si="27"/>
        <v>0</v>
      </c>
      <c r="CB10" s="275">
        <f t="shared" si="28"/>
        <v>0</v>
      </c>
      <c r="CC10" s="271"/>
      <c r="CD10" s="272"/>
      <c r="CE10" s="273"/>
      <c r="CF10" s="274">
        <f t="shared" si="29"/>
        <v>0</v>
      </c>
      <c r="CG10" s="275">
        <f t="shared" si="30"/>
        <v>0</v>
      </c>
      <c r="CH10" s="271"/>
      <c r="CI10" s="272"/>
      <c r="CJ10" s="273"/>
      <c r="CK10" s="274">
        <f t="shared" si="31"/>
        <v>0</v>
      </c>
      <c r="CL10" s="275">
        <f t="shared" si="32"/>
        <v>0</v>
      </c>
      <c r="CM10" s="271"/>
      <c r="CN10" s="272"/>
      <c r="CO10" s="273"/>
      <c r="CP10" s="274">
        <f t="shared" si="33"/>
        <v>0</v>
      </c>
      <c r="CQ10" s="275">
        <f t="shared" si="34"/>
        <v>0</v>
      </c>
      <c r="CR10" s="276" t="e">
        <f t="shared" si="35"/>
        <v>#DIV/0!</v>
      </c>
      <c r="CS10" s="277" t="e">
        <f t="shared" si="39"/>
        <v>#DIV/0!</v>
      </c>
      <c r="CT10" s="382">
        <f t="shared" si="40"/>
        <v>0</v>
      </c>
      <c r="CU10" s="383">
        <f t="shared" si="36"/>
        <v>0</v>
      </c>
      <c r="CV10" s="384">
        <f t="shared" si="36"/>
        <v>0</v>
      </c>
    </row>
    <row r="11" spans="1:100" s="247" customFormat="1" ht="11.25" x14ac:dyDescent="0.2">
      <c r="A11" s="270">
        <v>4</v>
      </c>
      <c r="B11" s="268"/>
      <c r="C11" s="269"/>
      <c r="D11" s="270"/>
      <c r="E11" s="256">
        <f t="shared" si="37"/>
        <v>0</v>
      </c>
      <c r="F11" s="271"/>
      <c r="G11" s="272"/>
      <c r="H11" s="273"/>
      <c r="I11" s="274">
        <f t="shared" si="38"/>
        <v>0</v>
      </c>
      <c r="J11" s="275">
        <f t="shared" si="0"/>
        <v>0</v>
      </c>
      <c r="K11" s="271"/>
      <c r="L11" s="272"/>
      <c r="M11" s="273"/>
      <c r="N11" s="274">
        <f t="shared" si="1"/>
        <v>0</v>
      </c>
      <c r="O11" s="275">
        <f t="shared" si="2"/>
        <v>0</v>
      </c>
      <c r="P11" s="271"/>
      <c r="Q11" s="272"/>
      <c r="R11" s="273"/>
      <c r="S11" s="274">
        <f t="shared" si="3"/>
        <v>0</v>
      </c>
      <c r="T11" s="275">
        <f t="shared" si="4"/>
        <v>0</v>
      </c>
      <c r="U11" s="271"/>
      <c r="V11" s="272"/>
      <c r="W11" s="273"/>
      <c r="X11" s="274">
        <f t="shared" si="5"/>
        <v>0</v>
      </c>
      <c r="Y11" s="275">
        <f t="shared" si="6"/>
        <v>0</v>
      </c>
      <c r="Z11" s="271"/>
      <c r="AA11" s="272"/>
      <c r="AB11" s="273"/>
      <c r="AC11" s="274">
        <f t="shared" si="7"/>
        <v>0</v>
      </c>
      <c r="AD11" s="275">
        <f t="shared" si="8"/>
        <v>0</v>
      </c>
      <c r="AE11" s="271"/>
      <c r="AF11" s="272"/>
      <c r="AG11" s="273"/>
      <c r="AH11" s="274">
        <f t="shared" si="9"/>
        <v>0</v>
      </c>
      <c r="AI11" s="275">
        <f t="shared" si="10"/>
        <v>0</v>
      </c>
      <c r="AJ11" s="271"/>
      <c r="AK11" s="272"/>
      <c r="AL11" s="273"/>
      <c r="AM11" s="274">
        <f t="shared" si="11"/>
        <v>0</v>
      </c>
      <c r="AN11" s="275">
        <f t="shared" si="12"/>
        <v>0</v>
      </c>
      <c r="AO11" s="271"/>
      <c r="AP11" s="272"/>
      <c r="AQ11" s="273"/>
      <c r="AR11" s="274">
        <f t="shared" si="13"/>
        <v>0</v>
      </c>
      <c r="AS11" s="275">
        <f t="shared" si="14"/>
        <v>0</v>
      </c>
      <c r="AT11" s="271"/>
      <c r="AU11" s="272"/>
      <c r="AV11" s="273"/>
      <c r="AW11" s="274">
        <f t="shared" si="15"/>
        <v>0</v>
      </c>
      <c r="AX11" s="275">
        <f t="shared" si="16"/>
        <v>0</v>
      </c>
      <c r="AY11" s="271"/>
      <c r="AZ11" s="272"/>
      <c r="BA11" s="273"/>
      <c r="BB11" s="274">
        <f t="shared" si="17"/>
        <v>0</v>
      </c>
      <c r="BC11" s="275">
        <f t="shared" si="18"/>
        <v>0</v>
      </c>
      <c r="BD11" s="271"/>
      <c r="BE11" s="272"/>
      <c r="BF11" s="273"/>
      <c r="BG11" s="274">
        <f t="shared" si="19"/>
        <v>0</v>
      </c>
      <c r="BH11" s="275">
        <f t="shared" si="20"/>
        <v>0</v>
      </c>
      <c r="BI11" s="271"/>
      <c r="BJ11" s="272"/>
      <c r="BK11" s="273"/>
      <c r="BL11" s="274">
        <f t="shared" si="21"/>
        <v>0</v>
      </c>
      <c r="BM11" s="275">
        <f t="shared" si="22"/>
        <v>0</v>
      </c>
      <c r="BN11" s="271"/>
      <c r="BO11" s="272"/>
      <c r="BP11" s="273"/>
      <c r="BQ11" s="274">
        <f t="shared" si="23"/>
        <v>0</v>
      </c>
      <c r="BR11" s="275">
        <f t="shared" si="24"/>
        <v>0</v>
      </c>
      <c r="BS11" s="271"/>
      <c r="BT11" s="272"/>
      <c r="BU11" s="273"/>
      <c r="BV11" s="274">
        <f t="shared" si="25"/>
        <v>0</v>
      </c>
      <c r="BW11" s="275">
        <f t="shared" si="26"/>
        <v>0</v>
      </c>
      <c r="BX11" s="271"/>
      <c r="BY11" s="272"/>
      <c r="BZ11" s="273"/>
      <c r="CA11" s="274">
        <f t="shared" si="27"/>
        <v>0</v>
      </c>
      <c r="CB11" s="275">
        <f t="shared" si="28"/>
        <v>0</v>
      </c>
      <c r="CC11" s="271"/>
      <c r="CD11" s="272"/>
      <c r="CE11" s="273"/>
      <c r="CF11" s="274">
        <f t="shared" si="29"/>
        <v>0</v>
      </c>
      <c r="CG11" s="275">
        <f t="shared" si="30"/>
        <v>0</v>
      </c>
      <c r="CH11" s="271"/>
      <c r="CI11" s="272"/>
      <c r="CJ11" s="273"/>
      <c r="CK11" s="274">
        <f t="shared" si="31"/>
        <v>0</v>
      </c>
      <c r="CL11" s="275">
        <f t="shared" si="32"/>
        <v>0</v>
      </c>
      <c r="CM11" s="271"/>
      <c r="CN11" s="272"/>
      <c r="CO11" s="273"/>
      <c r="CP11" s="274">
        <f t="shared" si="33"/>
        <v>0</v>
      </c>
      <c r="CQ11" s="275">
        <f t="shared" si="34"/>
        <v>0</v>
      </c>
      <c r="CR11" s="276" t="e">
        <f t="shared" si="35"/>
        <v>#DIV/0!</v>
      </c>
      <c r="CS11" s="277" t="e">
        <f t="shared" si="39"/>
        <v>#DIV/0!</v>
      </c>
      <c r="CT11" s="382">
        <f t="shared" si="40"/>
        <v>0</v>
      </c>
      <c r="CU11" s="383">
        <f t="shared" si="36"/>
        <v>0</v>
      </c>
      <c r="CV11" s="384">
        <f t="shared" si="36"/>
        <v>0</v>
      </c>
    </row>
    <row r="12" spans="1:100" s="247" customFormat="1" ht="11.25" x14ac:dyDescent="0.2">
      <c r="A12" s="270">
        <v>5</v>
      </c>
      <c r="B12" s="268"/>
      <c r="C12" s="269"/>
      <c r="D12" s="270"/>
      <c r="E12" s="256">
        <f t="shared" si="37"/>
        <v>0</v>
      </c>
      <c r="F12" s="271"/>
      <c r="G12" s="272"/>
      <c r="H12" s="273"/>
      <c r="I12" s="274">
        <f t="shared" si="38"/>
        <v>0</v>
      </c>
      <c r="J12" s="275">
        <f t="shared" si="0"/>
        <v>0</v>
      </c>
      <c r="K12" s="271"/>
      <c r="L12" s="272"/>
      <c r="M12" s="273"/>
      <c r="N12" s="274">
        <f t="shared" si="1"/>
        <v>0</v>
      </c>
      <c r="O12" s="275">
        <f t="shared" si="2"/>
        <v>0</v>
      </c>
      <c r="P12" s="271"/>
      <c r="Q12" s="272"/>
      <c r="R12" s="273"/>
      <c r="S12" s="274">
        <f t="shared" si="3"/>
        <v>0</v>
      </c>
      <c r="T12" s="275">
        <f t="shared" si="4"/>
        <v>0</v>
      </c>
      <c r="U12" s="271"/>
      <c r="V12" s="272"/>
      <c r="W12" s="273"/>
      <c r="X12" s="274">
        <f t="shared" si="5"/>
        <v>0</v>
      </c>
      <c r="Y12" s="275">
        <f t="shared" si="6"/>
        <v>0</v>
      </c>
      <c r="Z12" s="271"/>
      <c r="AA12" s="272"/>
      <c r="AB12" s="273"/>
      <c r="AC12" s="274">
        <f t="shared" si="7"/>
        <v>0</v>
      </c>
      <c r="AD12" s="275">
        <f t="shared" si="8"/>
        <v>0</v>
      </c>
      <c r="AE12" s="271"/>
      <c r="AF12" s="272"/>
      <c r="AG12" s="273"/>
      <c r="AH12" s="274">
        <f t="shared" si="9"/>
        <v>0</v>
      </c>
      <c r="AI12" s="275">
        <f t="shared" si="10"/>
        <v>0</v>
      </c>
      <c r="AJ12" s="271"/>
      <c r="AK12" s="272"/>
      <c r="AL12" s="273"/>
      <c r="AM12" s="274">
        <f t="shared" si="11"/>
        <v>0</v>
      </c>
      <c r="AN12" s="275">
        <f t="shared" si="12"/>
        <v>0</v>
      </c>
      <c r="AO12" s="271"/>
      <c r="AP12" s="272"/>
      <c r="AQ12" s="273"/>
      <c r="AR12" s="274">
        <f t="shared" si="13"/>
        <v>0</v>
      </c>
      <c r="AS12" s="275">
        <f t="shared" si="14"/>
        <v>0</v>
      </c>
      <c r="AT12" s="271"/>
      <c r="AU12" s="272"/>
      <c r="AV12" s="273"/>
      <c r="AW12" s="274">
        <f t="shared" si="15"/>
        <v>0</v>
      </c>
      <c r="AX12" s="275">
        <f t="shared" si="16"/>
        <v>0</v>
      </c>
      <c r="AY12" s="271"/>
      <c r="AZ12" s="272"/>
      <c r="BA12" s="273"/>
      <c r="BB12" s="274">
        <f t="shared" si="17"/>
        <v>0</v>
      </c>
      <c r="BC12" s="275">
        <f t="shared" si="18"/>
        <v>0</v>
      </c>
      <c r="BD12" s="271"/>
      <c r="BE12" s="272"/>
      <c r="BF12" s="273"/>
      <c r="BG12" s="274">
        <f t="shared" si="19"/>
        <v>0</v>
      </c>
      <c r="BH12" s="275">
        <f t="shared" si="20"/>
        <v>0</v>
      </c>
      <c r="BI12" s="271"/>
      <c r="BJ12" s="272"/>
      <c r="BK12" s="273"/>
      <c r="BL12" s="274">
        <f t="shared" si="21"/>
        <v>0</v>
      </c>
      <c r="BM12" s="275">
        <f t="shared" si="22"/>
        <v>0</v>
      </c>
      <c r="BN12" s="271"/>
      <c r="BO12" s="272"/>
      <c r="BP12" s="273"/>
      <c r="BQ12" s="274">
        <f t="shared" si="23"/>
        <v>0</v>
      </c>
      <c r="BR12" s="275">
        <f t="shared" si="24"/>
        <v>0</v>
      </c>
      <c r="BS12" s="271"/>
      <c r="BT12" s="272"/>
      <c r="BU12" s="273"/>
      <c r="BV12" s="274">
        <f t="shared" si="25"/>
        <v>0</v>
      </c>
      <c r="BW12" s="275">
        <f t="shared" si="26"/>
        <v>0</v>
      </c>
      <c r="BX12" s="271"/>
      <c r="BY12" s="272"/>
      <c r="BZ12" s="273"/>
      <c r="CA12" s="274">
        <f t="shared" si="27"/>
        <v>0</v>
      </c>
      <c r="CB12" s="275">
        <f t="shared" si="28"/>
        <v>0</v>
      </c>
      <c r="CC12" s="271"/>
      <c r="CD12" s="272"/>
      <c r="CE12" s="273"/>
      <c r="CF12" s="274">
        <f t="shared" si="29"/>
        <v>0</v>
      </c>
      <c r="CG12" s="275">
        <f t="shared" si="30"/>
        <v>0</v>
      </c>
      <c r="CH12" s="271"/>
      <c r="CI12" s="272"/>
      <c r="CJ12" s="273"/>
      <c r="CK12" s="274">
        <f t="shared" si="31"/>
        <v>0</v>
      </c>
      <c r="CL12" s="275">
        <f t="shared" si="32"/>
        <v>0</v>
      </c>
      <c r="CM12" s="271"/>
      <c r="CN12" s="272"/>
      <c r="CO12" s="273"/>
      <c r="CP12" s="274">
        <f t="shared" si="33"/>
        <v>0</v>
      </c>
      <c r="CQ12" s="275">
        <f t="shared" si="34"/>
        <v>0</v>
      </c>
      <c r="CR12" s="276" t="e">
        <f t="shared" si="35"/>
        <v>#DIV/0!</v>
      </c>
      <c r="CS12" s="277" t="e">
        <f t="shared" si="39"/>
        <v>#DIV/0!</v>
      </c>
      <c r="CT12" s="382">
        <f t="shared" si="40"/>
        <v>0</v>
      </c>
      <c r="CU12" s="383">
        <f t="shared" si="36"/>
        <v>0</v>
      </c>
      <c r="CV12" s="384">
        <f t="shared" si="36"/>
        <v>0</v>
      </c>
    </row>
    <row r="13" spans="1:100" s="247" customFormat="1" ht="11.25" x14ac:dyDescent="0.2">
      <c r="A13" s="270">
        <v>6</v>
      </c>
      <c r="B13" s="268"/>
      <c r="C13" s="269"/>
      <c r="D13" s="270"/>
      <c r="E13" s="256">
        <f t="shared" si="37"/>
        <v>0</v>
      </c>
      <c r="F13" s="271"/>
      <c r="G13" s="272"/>
      <c r="H13" s="273"/>
      <c r="I13" s="274">
        <f t="shared" si="38"/>
        <v>0</v>
      </c>
      <c r="J13" s="275">
        <f t="shared" si="0"/>
        <v>0</v>
      </c>
      <c r="K13" s="271"/>
      <c r="L13" s="272"/>
      <c r="M13" s="273"/>
      <c r="N13" s="274">
        <f t="shared" si="1"/>
        <v>0</v>
      </c>
      <c r="O13" s="275">
        <f t="shared" si="2"/>
        <v>0</v>
      </c>
      <c r="P13" s="271"/>
      <c r="Q13" s="272"/>
      <c r="R13" s="273"/>
      <c r="S13" s="274">
        <f t="shared" si="3"/>
        <v>0</v>
      </c>
      <c r="T13" s="275">
        <f t="shared" si="4"/>
        <v>0</v>
      </c>
      <c r="U13" s="271"/>
      <c r="V13" s="272"/>
      <c r="W13" s="273"/>
      <c r="X13" s="274">
        <f t="shared" si="5"/>
        <v>0</v>
      </c>
      <c r="Y13" s="275">
        <f t="shared" si="6"/>
        <v>0</v>
      </c>
      <c r="Z13" s="271"/>
      <c r="AA13" s="272"/>
      <c r="AB13" s="273"/>
      <c r="AC13" s="274">
        <f t="shared" si="7"/>
        <v>0</v>
      </c>
      <c r="AD13" s="275">
        <f t="shared" si="8"/>
        <v>0</v>
      </c>
      <c r="AE13" s="271"/>
      <c r="AF13" s="272"/>
      <c r="AG13" s="273"/>
      <c r="AH13" s="274">
        <f t="shared" si="9"/>
        <v>0</v>
      </c>
      <c r="AI13" s="275">
        <f t="shared" si="10"/>
        <v>0</v>
      </c>
      <c r="AJ13" s="271"/>
      <c r="AK13" s="272"/>
      <c r="AL13" s="273"/>
      <c r="AM13" s="274">
        <f t="shared" si="11"/>
        <v>0</v>
      </c>
      <c r="AN13" s="275">
        <f t="shared" si="12"/>
        <v>0</v>
      </c>
      <c r="AO13" s="271"/>
      <c r="AP13" s="272"/>
      <c r="AQ13" s="273"/>
      <c r="AR13" s="274">
        <f t="shared" si="13"/>
        <v>0</v>
      </c>
      <c r="AS13" s="275">
        <f t="shared" si="14"/>
        <v>0</v>
      </c>
      <c r="AT13" s="271"/>
      <c r="AU13" s="272"/>
      <c r="AV13" s="273"/>
      <c r="AW13" s="274">
        <f t="shared" si="15"/>
        <v>0</v>
      </c>
      <c r="AX13" s="275">
        <f t="shared" si="16"/>
        <v>0</v>
      </c>
      <c r="AY13" s="271"/>
      <c r="AZ13" s="272"/>
      <c r="BA13" s="273"/>
      <c r="BB13" s="274">
        <f t="shared" si="17"/>
        <v>0</v>
      </c>
      <c r="BC13" s="275">
        <f t="shared" si="18"/>
        <v>0</v>
      </c>
      <c r="BD13" s="271"/>
      <c r="BE13" s="272"/>
      <c r="BF13" s="273"/>
      <c r="BG13" s="274">
        <f t="shared" si="19"/>
        <v>0</v>
      </c>
      <c r="BH13" s="275">
        <f t="shared" si="20"/>
        <v>0</v>
      </c>
      <c r="BI13" s="271"/>
      <c r="BJ13" s="272"/>
      <c r="BK13" s="273"/>
      <c r="BL13" s="274">
        <f t="shared" si="21"/>
        <v>0</v>
      </c>
      <c r="BM13" s="275">
        <f t="shared" si="22"/>
        <v>0</v>
      </c>
      <c r="BN13" s="271"/>
      <c r="BO13" s="272"/>
      <c r="BP13" s="273"/>
      <c r="BQ13" s="274">
        <f t="shared" si="23"/>
        <v>0</v>
      </c>
      <c r="BR13" s="275">
        <f t="shared" si="24"/>
        <v>0</v>
      </c>
      <c r="BS13" s="271"/>
      <c r="BT13" s="272"/>
      <c r="BU13" s="273"/>
      <c r="BV13" s="274">
        <f t="shared" si="25"/>
        <v>0</v>
      </c>
      <c r="BW13" s="275">
        <f t="shared" si="26"/>
        <v>0</v>
      </c>
      <c r="BX13" s="271"/>
      <c r="BY13" s="272"/>
      <c r="BZ13" s="273"/>
      <c r="CA13" s="274">
        <f t="shared" si="27"/>
        <v>0</v>
      </c>
      <c r="CB13" s="275">
        <f t="shared" si="28"/>
        <v>0</v>
      </c>
      <c r="CC13" s="271"/>
      <c r="CD13" s="272"/>
      <c r="CE13" s="273"/>
      <c r="CF13" s="274">
        <f t="shared" si="29"/>
        <v>0</v>
      </c>
      <c r="CG13" s="275">
        <f t="shared" si="30"/>
        <v>0</v>
      </c>
      <c r="CH13" s="271"/>
      <c r="CI13" s="272"/>
      <c r="CJ13" s="273"/>
      <c r="CK13" s="274">
        <f t="shared" si="31"/>
        <v>0</v>
      </c>
      <c r="CL13" s="275">
        <f t="shared" si="32"/>
        <v>0</v>
      </c>
      <c r="CM13" s="271"/>
      <c r="CN13" s="272"/>
      <c r="CO13" s="273"/>
      <c r="CP13" s="274">
        <f t="shared" si="33"/>
        <v>0</v>
      </c>
      <c r="CQ13" s="275">
        <f t="shared" si="34"/>
        <v>0</v>
      </c>
      <c r="CR13" s="276" t="e">
        <f t="shared" si="35"/>
        <v>#DIV/0!</v>
      </c>
      <c r="CS13" s="277" t="e">
        <f t="shared" si="39"/>
        <v>#DIV/0!</v>
      </c>
      <c r="CT13" s="382">
        <f t="shared" si="40"/>
        <v>0</v>
      </c>
      <c r="CU13" s="383">
        <f t="shared" si="36"/>
        <v>0</v>
      </c>
      <c r="CV13" s="384">
        <f t="shared" si="36"/>
        <v>0</v>
      </c>
    </row>
    <row r="14" spans="1:100" s="247" customFormat="1" ht="11.25" x14ac:dyDescent="0.2">
      <c r="A14" s="270">
        <v>7</v>
      </c>
      <c r="B14" s="268"/>
      <c r="C14" s="269"/>
      <c r="D14" s="270"/>
      <c r="E14" s="256">
        <f t="shared" si="37"/>
        <v>0</v>
      </c>
      <c r="F14" s="271"/>
      <c r="G14" s="272"/>
      <c r="H14" s="273"/>
      <c r="I14" s="274">
        <f t="shared" si="38"/>
        <v>0</v>
      </c>
      <c r="J14" s="275">
        <f t="shared" si="0"/>
        <v>0</v>
      </c>
      <c r="K14" s="271"/>
      <c r="L14" s="272"/>
      <c r="M14" s="273"/>
      <c r="N14" s="274">
        <f t="shared" si="1"/>
        <v>0</v>
      </c>
      <c r="O14" s="275">
        <f t="shared" si="2"/>
        <v>0</v>
      </c>
      <c r="P14" s="271"/>
      <c r="Q14" s="272"/>
      <c r="R14" s="273"/>
      <c r="S14" s="274">
        <f t="shared" si="3"/>
        <v>0</v>
      </c>
      <c r="T14" s="275">
        <f t="shared" si="4"/>
        <v>0</v>
      </c>
      <c r="U14" s="271"/>
      <c r="V14" s="272"/>
      <c r="W14" s="273"/>
      <c r="X14" s="274">
        <f t="shared" si="5"/>
        <v>0</v>
      </c>
      <c r="Y14" s="275">
        <f t="shared" si="6"/>
        <v>0</v>
      </c>
      <c r="Z14" s="271"/>
      <c r="AA14" s="272"/>
      <c r="AB14" s="273"/>
      <c r="AC14" s="274">
        <f t="shared" si="7"/>
        <v>0</v>
      </c>
      <c r="AD14" s="275">
        <f t="shared" si="8"/>
        <v>0</v>
      </c>
      <c r="AE14" s="271"/>
      <c r="AF14" s="272"/>
      <c r="AG14" s="273"/>
      <c r="AH14" s="274">
        <f t="shared" si="9"/>
        <v>0</v>
      </c>
      <c r="AI14" s="275">
        <f t="shared" si="10"/>
        <v>0</v>
      </c>
      <c r="AJ14" s="271"/>
      <c r="AK14" s="272"/>
      <c r="AL14" s="273"/>
      <c r="AM14" s="274">
        <f t="shared" si="11"/>
        <v>0</v>
      </c>
      <c r="AN14" s="275">
        <f t="shared" si="12"/>
        <v>0</v>
      </c>
      <c r="AO14" s="271"/>
      <c r="AP14" s="272"/>
      <c r="AQ14" s="273"/>
      <c r="AR14" s="274">
        <f t="shared" si="13"/>
        <v>0</v>
      </c>
      <c r="AS14" s="275">
        <f t="shared" si="14"/>
        <v>0</v>
      </c>
      <c r="AT14" s="271"/>
      <c r="AU14" s="272"/>
      <c r="AV14" s="273"/>
      <c r="AW14" s="274">
        <f t="shared" si="15"/>
        <v>0</v>
      </c>
      <c r="AX14" s="275">
        <f t="shared" si="16"/>
        <v>0</v>
      </c>
      <c r="AY14" s="271"/>
      <c r="AZ14" s="272"/>
      <c r="BA14" s="273"/>
      <c r="BB14" s="274">
        <f t="shared" si="17"/>
        <v>0</v>
      </c>
      <c r="BC14" s="275">
        <f t="shared" si="18"/>
        <v>0</v>
      </c>
      <c r="BD14" s="271"/>
      <c r="BE14" s="272"/>
      <c r="BF14" s="273"/>
      <c r="BG14" s="274">
        <f t="shared" si="19"/>
        <v>0</v>
      </c>
      <c r="BH14" s="275">
        <f t="shared" si="20"/>
        <v>0</v>
      </c>
      <c r="BI14" s="271"/>
      <c r="BJ14" s="272"/>
      <c r="BK14" s="273"/>
      <c r="BL14" s="274">
        <f t="shared" si="21"/>
        <v>0</v>
      </c>
      <c r="BM14" s="275">
        <f t="shared" si="22"/>
        <v>0</v>
      </c>
      <c r="BN14" s="271"/>
      <c r="BO14" s="272"/>
      <c r="BP14" s="273"/>
      <c r="BQ14" s="274">
        <f t="shared" si="23"/>
        <v>0</v>
      </c>
      <c r="BR14" s="275">
        <f t="shared" si="24"/>
        <v>0</v>
      </c>
      <c r="BS14" s="271"/>
      <c r="BT14" s="272"/>
      <c r="BU14" s="273"/>
      <c r="BV14" s="274">
        <f t="shared" si="25"/>
        <v>0</v>
      </c>
      <c r="BW14" s="275">
        <f t="shared" si="26"/>
        <v>0</v>
      </c>
      <c r="BX14" s="271"/>
      <c r="BY14" s="272"/>
      <c r="BZ14" s="273"/>
      <c r="CA14" s="274">
        <f t="shared" si="27"/>
        <v>0</v>
      </c>
      <c r="CB14" s="275">
        <f t="shared" si="28"/>
        <v>0</v>
      </c>
      <c r="CC14" s="271"/>
      <c r="CD14" s="272"/>
      <c r="CE14" s="273"/>
      <c r="CF14" s="274">
        <f t="shared" si="29"/>
        <v>0</v>
      </c>
      <c r="CG14" s="275">
        <f t="shared" si="30"/>
        <v>0</v>
      </c>
      <c r="CH14" s="271"/>
      <c r="CI14" s="272"/>
      <c r="CJ14" s="273"/>
      <c r="CK14" s="274">
        <f t="shared" si="31"/>
        <v>0</v>
      </c>
      <c r="CL14" s="275">
        <f t="shared" si="32"/>
        <v>0</v>
      </c>
      <c r="CM14" s="271"/>
      <c r="CN14" s="272"/>
      <c r="CO14" s="273"/>
      <c r="CP14" s="274">
        <f t="shared" si="33"/>
        <v>0</v>
      </c>
      <c r="CQ14" s="275">
        <f t="shared" si="34"/>
        <v>0</v>
      </c>
      <c r="CR14" s="276" t="e">
        <f t="shared" si="35"/>
        <v>#DIV/0!</v>
      </c>
      <c r="CS14" s="277" t="e">
        <f t="shared" si="39"/>
        <v>#DIV/0!</v>
      </c>
      <c r="CT14" s="382">
        <f t="shared" si="40"/>
        <v>0</v>
      </c>
      <c r="CU14" s="383">
        <f t="shared" si="36"/>
        <v>0</v>
      </c>
      <c r="CV14" s="384">
        <f t="shared" si="36"/>
        <v>0</v>
      </c>
    </row>
    <row r="15" spans="1:100" s="247" customFormat="1" ht="11.25" x14ac:dyDescent="0.2">
      <c r="A15" s="270">
        <v>8</v>
      </c>
      <c r="B15" s="268"/>
      <c r="C15" s="269"/>
      <c r="D15" s="270"/>
      <c r="E15" s="256">
        <f t="shared" si="37"/>
        <v>0</v>
      </c>
      <c r="F15" s="271"/>
      <c r="G15" s="272"/>
      <c r="H15" s="273"/>
      <c r="I15" s="274">
        <f t="shared" si="38"/>
        <v>0</v>
      </c>
      <c r="J15" s="275">
        <f t="shared" si="0"/>
        <v>0</v>
      </c>
      <c r="K15" s="271"/>
      <c r="L15" s="272"/>
      <c r="M15" s="273"/>
      <c r="N15" s="274">
        <f t="shared" si="1"/>
        <v>0</v>
      </c>
      <c r="O15" s="275">
        <f t="shared" si="2"/>
        <v>0</v>
      </c>
      <c r="P15" s="271"/>
      <c r="Q15" s="288"/>
      <c r="R15" s="273"/>
      <c r="S15" s="274">
        <f t="shared" si="3"/>
        <v>0</v>
      </c>
      <c r="T15" s="275">
        <f t="shared" si="4"/>
        <v>0</v>
      </c>
      <c r="U15" s="271"/>
      <c r="V15" s="272"/>
      <c r="W15" s="273"/>
      <c r="X15" s="274">
        <f t="shared" si="5"/>
        <v>0</v>
      </c>
      <c r="Y15" s="275">
        <f t="shared" si="6"/>
        <v>0</v>
      </c>
      <c r="Z15" s="271"/>
      <c r="AA15" s="272"/>
      <c r="AB15" s="273"/>
      <c r="AC15" s="274">
        <f t="shared" si="7"/>
        <v>0</v>
      </c>
      <c r="AD15" s="275">
        <f t="shared" si="8"/>
        <v>0</v>
      </c>
      <c r="AE15" s="271"/>
      <c r="AF15" s="272"/>
      <c r="AG15" s="273"/>
      <c r="AH15" s="274">
        <f t="shared" si="9"/>
        <v>0</v>
      </c>
      <c r="AI15" s="275">
        <f t="shared" si="10"/>
        <v>0</v>
      </c>
      <c r="AJ15" s="271"/>
      <c r="AK15" s="272"/>
      <c r="AL15" s="273"/>
      <c r="AM15" s="274">
        <f t="shared" si="11"/>
        <v>0</v>
      </c>
      <c r="AN15" s="275">
        <f t="shared" si="12"/>
        <v>0</v>
      </c>
      <c r="AO15" s="271"/>
      <c r="AP15" s="272"/>
      <c r="AQ15" s="273"/>
      <c r="AR15" s="274">
        <f t="shared" si="13"/>
        <v>0</v>
      </c>
      <c r="AS15" s="275">
        <f t="shared" si="14"/>
        <v>0</v>
      </c>
      <c r="AT15" s="271"/>
      <c r="AU15" s="272"/>
      <c r="AV15" s="273"/>
      <c r="AW15" s="274">
        <f t="shared" si="15"/>
        <v>0</v>
      </c>
      <c r="AX15" s="275">
        <f t="shared" si="16"/>
        <v>0</v>
      </c>
      <c r="AY15" s="271"/>
      <c r="AZ15" s="272"/>
      <c r="BA15" s="273"/>
      <c r="BB15" s="274">
        <f t="shared" si="17"/>
        <v>0</v>
      </c>
      <c r="BC15" s="275">
        <f t="shared" si="18"/>
        <v>0</v>
      </c>
      <c r="BD15" s="271"/>
      <c r="BE15" s="272"/>
      <c r="BF15" s="273"/>
      <c r="BG15" s="274">
        <f t="shared" si="19"/>
        <v>0</v>
      </c>
      <c r="BH15" s="275">
        <f t="shared" si="20"/>
        <v>0</v>
      </c>
      <c r="BI15" s="271"/>
      <c r="BJ15" s="272"/>
      <c r="BK15" s="273"/>
      <c r="BL15" s="274">
        <f t="shared" si="21"/>
        <v>0</v>
      </c>
      <c r="BM15" s="275">
        <f t="shared" si="22"/>
        <v>0</v>
      </c>
      <c r="BN15" s="271"/>
      <c r="BO15" s="272"/>
      <c r="BP15" s="273"/>
      <c r="BQ15" s="274">
        <f t="shared" si="23"/>
        <v>0</v>
      </c>
      <c r="BR15" s="275">
        <f t="shared" si="24"/>
        <v>0</v>
      </c>
      <c r="BS15" s="271"/>
      <c r="BT15" s="272"/>
      <c r="BU15" s="273"/>
      <c r="BV15" s="274">
        <f t="shared" si="25"/>
        <v>0</v>
      </c>
      <c r="BW15" s="275">
        <f t="shared" si="26"/>
        <v>0</v>
      </c>
      <c r="BX15" s="271"/>
      <c r="BY15" s="272"/>
      <c r="BZ15" s="273"/>
      <c r="CA15" s="274">
        <f t="shared" si="27"/>
        <v>0</v>
      </c>
      <c r="CB15" s="275">
        <f t="shared" si="28"/>
        <v>0</v>
      </c>
      <c r="CC15" s="271"/>
      <c r="CD15" s="272"/>
      <c r="CE15" s="273"/>
      <c r="CF15" s="274">
        <f t="shared" si="29"/>
        <v>0</v>
      </c>
      <c r="CG15" s="275">
        <f t="shared" si="30"/>
        <v>0</v>
      </c>
      <c r="CH15" s="271"/>
      <c r="CI15" s="272"/>
      <c r="CJ15" s="273"/>
      <c r="CK15" s="274">
        <f t="shared" si="31"/>
        <v>0</v>
      </c>
      <c r="CL15" s="275">
        <f t="shared" si="32"/>
        <v>0</v>
      </c>
      <c r="CM15" s="271"/>
      <c r="CN15" s="272"/>
      <c r="CO15" s="273"/>
      <c r="CP15" s="274">
        <f t="shared" si="33"/>
        <v>0</v>
      </c>
      <c r="CQ15" s="275">
        <f t="shared" si="34"/>
        <v>0</v>
      </c>
      <c r="CR15" s="276" t="e">
        <f t="shared" si="35"/>
        <v>#DIV/0!</v>
      </c>
      <c r="CS15" s="277" t="e">
        <f t="shared" si="39"/>
        <v>#DIV/0!</v>
      </c>
      <c r="CT15" s="382">
        <f t="shared" si="40"/>
        <v>0</v>
      </c>
      <c r="CU15" s="383">
        <f t="shared" si="36"/>
        <v>0</v>
      </c>
      <c r="CV15" s="384">
        <f t="shared" si="36"/>
        <v>0</v>
      </c>
    </row>
    <row r="16" spans="1:100" s="247" customFormat="1" ht="11.25" x14ac:dyDescent="0.2">
      <c r="A16" s="270">
        <v>9</v>
      </c>
      <c r="B16" s="268"/>
      <c r="C16" s="269"/>
      <c r="D16" s="270"/>
      <c r="E16" s="256">
        <f t="shared" si="37"/>
        <v>0</v>
      </c>
      <c r="F16" s="271"/>
      <c r="G16" s="272"/>
      <c r="H16" s="273"/>
      <c r="I16" s="274">
        <f t="shared" si="38"/>
        <v>0</v>
      </c>
      <c r="J16" s="275">
        <f t="shared" si="0"/>
        <v>0</v>
      </c>
      <c r="K16" s="271"/>
      <c r="L16" s="272"/>
      <c r="M16" s="273"/>
      <c r="N16" s="274">
        <f t="shared" si="1"/>
        <v>0</v>
      </c>
      <c r="O16" s="275">
        <f t="shared" si="2"/>
        <v>0</v>
      </c>
      <c r="P16" s="271"/>
      <c r="Q16" s="272"/>
      <c r="R16" s="273"/>
      <c r="S16" s="274">
        <f t="shared" si="3"/>
        <v>0</v>
      </c>
      <c r="T16" s="275">
        <f t="shared" si="4"/>
        <v>0</v>
      </c>
      <c r="U16" s="271"/>
      <c r="V16" s="272"/>
      <c r="W16" s="273"/>
      <c r="X16" s="274">
        <f t="shared" si="5"/>
        <v>0</v>
      </c>
      <c r="Y16" s="275">
        <f t="shared" si="6"/>
        <v>0</v>
      </c>
      <c r="Z16" s="271"/>
      <c r="AA16" s="272"/>
      <c r="AB16" s="273"/>
      <c r="AC16" s="274">
        <f t="shared" si="7"/>
        <v>0</v>
      </c>
      <c r="AD16" s="275">
        <f t="shared" si="8"/>
        <v>0</v>
      </c>
      <c r="AE16" s="271"/>
      <c r="AF16" s="272"/>
      <c r="AG16" s="273"/>
      <c r="AH16" s="274">
        <f t="shared" si="9"/>
        <v>0</v>
      </c>
      <c r="AI16" s="275">
        <f t="shared" si="10"/>
        <v>0</v>
      </c>
      <c r="AJ16" s="271"/>
      <c r="AK16" s="272"/>
      <c r="AL16" s="273"/>
      <c r="AM16" s="274">
        <f t="shared" si="11"/>
        <v>0</v>
      </c>
      <c r="AN16" s="275">
        <f t="shared" si="12"/>
        <v>0</v>
      </c>
      <c r="AO16" s="271"/>
      <c r="AP16" s="272"/>
      <c r="AQ16" s="273"/>
      <c r="AR16" s="274">
        <f t="shared" si="13"/>
        <v>0</v>
      </c>
      <c r="AS16" s="275">
        <f t="shared" si="14"/>
        <v>0</v>
      </c>
      <c r="AT16" s="271"/>
      <c r="AU16" s="272"/>
      <c r="AV16" s="273"/>
      <c r="AW16" s="274">
        <f t="shared" si="15"/>
        <v>0</v>
      </c>
      <c r="AX16" s="275">
        <f t="shared" si="16"/>
        <v>0</v>
      </c>
      <c r="AY16" s="271"/>
      <c r="AZ16" s="272"/>
      <c r="BA16" s="273"/>
      <c r="BB16" s="274">
        <f t="shared" si="17"/>
        <v>0</v>
      </c>
      <c r="BC16" s="275">
        <f t="shared" si="18"/>
        <v>0</v>
      </c>
      <c r="BD16" s="271"/>
      <c r="BE16" s="272"/>
      <c r="BF16" s="273"/>
      <c r="BG16" s="274">
        <f t="shared" si="19"/>
        <v>0</v>
      </c>
      <c r="BH16" s="275">
        <f t="shared" si="20"/>
        <v>0</v>
      </c>
      <c r="BI16" s="271"/>
      <c r="BJ16" s="272"/>
      <c r="BK16" s="273"/>
      <c r="BL16" s="274">
        <f t="shared" si="21"/>
        <v>0</v>
      </c>
      <c r="BM16" s="275">
        <f t="shared" si="22"/>
        <v>0</v>
      </c>
      <c r="BN16" s="271"/>
      <c r="BO16" s="272"/>
      <c r="BP16" s="273"/>
      <c r="BQ16" s="274">
        <f t="shared" si="23"/>
        <v>0</v>
      </c>
      <c r="BR16" s="275">
        <f t="shared" si="24"/>
        <v>0</v>
      </c>
      <c r="BS16" s="271"/>
      <c r="BT16" s="272"/>
      <c r="BU16" s="273"/>
      <c r="BV16" s="274">
        <f t="shared" si="25"/>
        <v>0</v>
      </c>
      <c r="BW16" s="275">
        <f t="shared" si="26"/>
        <v>0</v>
      </c>
      <c r="BX16" s="271"/>
      <c r="BY16" s="272"/>
      <c r="BZ16" s="273"/>
      <c r="CA16" s="274">
        <f t="shared" si="27"/>
        <v>0</v>
      </c>
      <c r="CB16" s="275">
        <f t="shared" si="28"/>
        <v>0</v>
      </c>
      <c r="CC16" s="271"/>
      <c r="CD16" s="272"/>
      <c r="CE16" s="273"/>
      <c r="CF16" s="274">
        <f t="shared" si="29"/>
        <v>0</v>
      </c>
      <c r="CG16" s="275">
        <f t="shared" si="30"/>
        <v>0</v>
      </c>
      <c r="CH16" s="271"/>
      <c r="CI16" s="272"/>
      <c r="CJ16" s="273"/>
      <c r="CK16" s="274">
        <f t="shared" si="31"/>
        <v>0</v>
      </c>
      <c r="CL16" s="275">
        <f t="shared" si="32"/>
        <v>0</v>
      </c>
      <c r="CM16" s="271"/>
      <c r="CN16" s="272"/>
      <c r="CO16" s="273"/>
      <c r="CP16" s="274">
        <f t="shared" si="33"/>
        <v>0</v>
      </c>
      <c r="CQ16" s="275">
        <f t="shared" si="34"/>
        <v>0</v>
      </c>
      <c r="CR16" s="276" t="e">
        <f t="shared" si="35"/>
        <v>#DIV/0!</v>
      </c>
      <c r="CS16" s="277" t="e">
        <f t="shared" si="39"/>
        <v>#DIV/0!</v>
      </c>
      <c r="CT16" s="382">
        <f t="shared" si="40"/>
        <v>0</v>
      </c>
      <c r="CU16" s="383">
        <f t="shared" si="36"/>
        <v>0</v>
      </c>
      <c r="CV16" s="384">
        <f t="shared" si="36"/>
        <v>0</v>
      </c>
    </row>
    <row r="17" spans="1:100" s="247" customFormat="1" ht="11.25" x14ac:dyDescent="0.2">
      <c r="A17" s="270">
        <v>10</v>
      </c>
      <c r="B17" s="268"/>
      <c r="C17" s="269"/>
      <c r="D17" s="270"/>
      <c r="E17" s="256">
        <f t="shared" si="37"/>
        <v>0</v>
      </c>
      <c r="F17" s="271"/>
      <c r="G17" s="272"/>
      <c r="H17" s="273"/>
      <c r="I17" s="274">
        <f t="shared" si="38"/>
        <v>0</v>
      </c>
      <c r="J17" s="275">
        <f t="shared" si="0"/>
        <v>0</v>
      </c>
      <c r="K17" s="271"/>
      <c r="L17" s="272"/>
      <c r="M17" s="273"/>
      <c r="N17" s="274">
        <f t="shared" si="1"/>
        <v>0</v>
      </c>
      <c r="O17" s="275">
        <f t="shared" si="2"/>
        <v>0</v>
      </c>
      <c r="P17" s="271"/>
      <c r="Q17" s="272"/>
      <c r="R17" s="273"/>
      <c r="S17" s="274">
        <f t="shared" si="3"/>
        <v>0</v>
      </c>
      <c r="T17" s="275">
        <f t="shared" si="4"/>
        <v>0</v>
      </c>
      <c r="U17" s="271"/>
      <c r="V17" s="272"/>
      <c r="W17" s="273"/>
      <c r="X17" s="274">
        <f t="shared" si="5"/>
        <v>0</v>
      </c>
      <c r="Y17" s="275">
        <f t="shared" si="6"/>
        <v>0</v>
      </c>
      <c r="Z17" s="271"/>
      <c r="AA17" s="272"/>
      <c r="AB17" s="273"/>
      <c r="AC17" s="274">
        <f t="shared" si="7"/>
        <v>0</v>
      </c>
      <c r="AD17" s="275">
        <f t="shared" si="8"/>
        <v>0</v>
      </c>
      <c r="AE17" s="271"/>
      <c r="AF17" s="272"/>
      <c r="AG17" s="273"/>
      <c r="AH17" s="274">
        <f t="shared" si="9"/>
        <v>0</v>
      </c>
      <c r="AI17" s="275">
        <f t="shared" si="10"/>
        <v>0</v>
      </c>
      <c r="AJ17" s="271"/>
      <c r="AK17" s="272"/>
      <c r="AL17" s="273"/>
      <c r="AM17" s="274">
        <f t="shared" si="11"/>
        <v>0</v>
      </c>
      <c r="AN17" s="275">
        <f t="shared" si="12"/>
        <v>0</v>
      </c>
      <c r="AO17" s="271"/>
      <c r="AP17" s="272"/>
      <c r="AQ17" s="273"/>
      <c r="AR17" s="274">
        <f t="shared" si="13"/>
        <v>0</v>
      </c>
      <c r="AS17" s="275">
        <f t="shared" si="14"/>
        <v>0</v>
      </c>
      <c r="AT17" s="271"/>
      <c r="AU17" s="272"/>
      <c r="AV17" s="273"/>
      <c r="AW17" s="274">
        <f t="shared" si="15"/>
        <v>0</v>
      </c>
      <c r="AX17" s="275">
        <f t="shared" si="16"/>
        <v>0</v>
      </c>
      <c r="AY17" s="271"/>
      <c r="AZ17" s="272"/>
      <c r="BA17" s="273"/>
      <c r="BB17" s="274">
        <f t="shared" si="17"/>
        <v>0</v>
      </c>
      <c r="BC17" s="275">
        <f t="shared" si="18"/>
        <v>0</v>
      </c>
      <c r="BD17" s="271"/>
      <c r="BE17" s="272"/>
      <c r="BF17" s="273"/>
      <c r="BG17" s="274">
        <f t="shared" si="19"/>
        <v>0</v>
      </c>
      <c r="BH17" s="275">
        <f t="shared" si="20"/>
        <v>0</v>
      </c>
      <c r="BI17" s="271"/>
      <c r="BJ17" s="272"/>
      <c r="BK17" s="273"/>
      <c r="BL17" s="274">
        <f t="shared" si="21"/>
        <v>0</v>
      </c>
      <c r="BM17" s="275">
        <f t="shared" si="22"/>
        <v>0</v>
      </c>
      <c r="BN17" s="271"/>
      <c r="BO17" s="272"/>
      <c r="BP17" s="273"/>
      <c r="BQ17" s="274">
        <f t="shared" si="23"/>
        <v>0</v>
      </c>
      <c r="BR17" s="275">
        <f t="shared" si="24"/>
        <v>0</v>
      </c>
      <c r="BS17" s="271"/>
      <c r="BT17" s="272"/>
      <c r="BU17" s="273"/>
      <c r="BV17" s="274">
        <f t="shared" si="25"/>
        <v>0</v>
      </c>
      <c r="BW17" s="275">
        <f t="shared" si="26"/>
        <v>0</v>
      </c>
      <c r="BX17" s="271"/>
      <c r="BY17" s="272"/>
      <c r="BZ17" s="273"/>
      <c r="CA17" s="274">
        <f t="shared" si="27"/>
        <v>0</v>
      </c>
      <c r="CB17" s="275">
        <f t="shared" si="28"/>
        <v>0</v>
      </c>
      <c r="CC17" s="271"/>
      <c r="CD17" s="272"/>
      <c r="CE17" s="273"/>
      <c r="CF17" s="274">
        <f t="shared" si="29"/>
        <v>0</v>
      </c>
      <c r="CG17" s="275">
        <f t="shared" si="30"/>
        <v>0</v>
      </c>
      <c r="CH17" s="271"/>
      <c r="CI17" s="272"/>
      <c r="CJ17" s="273"/>
      <c r="CK17" s="274">
        <f t="shared" si="31"/>
        <v>0</v>
      </c>
      <c r="CL17" s="275">
        <f t="shared" si="32"/>
        <v>0</v>
      </c>
      <c r="CM17" s="271"/>
      <c r="CN17" s="272"/>
      <c r="CO17" s="273"/>
      <c r="CP17" s="274">
        <f t="shared" si="33"/>
        <v>0</v>
      </c>
      <c r="CQ17" s="275">
        <f t="shared" si="34"/>
        <v>0</v>
      </c>
      <c r="CR17" s="276" t="e">
        <f t="shared" si="35"/>
        <v>#DIV/0!</v>
      </c>
      <c r="CS17" s="277" t="e">
        <f t="shared" si="39"/>
        <v>#DIV/0!</v>
      </c>
      <c r="CT17" s="382">
        <f t="shared" si="40"/>
        <v>0</v>
      </c>
      <c r="CU17" s="383">
        <f t="shared" si="36"/>
        <v>0</v>
      </c>
      <c r="CV17" s="384">
        <f t="shared" si="36"/>
        <v>0</v>
      </c>
    </row>
    <row r="18" spans="1:100" s="247" customFormat="1" ht="11.25" x14ac:dyDescent="0.2">
      <c r="A18" s="270">
        <v>11</v>
      </c>
      <c r="B18" s="268"/>
      <c r="C18" s="269"/>
      <c r="D18" s="270"/>
      <c r="E18" s="256">
        <f t="shared" si="37"/>
        <v>0</v>
      </c>
      <c r="F18" s="271"/>
      <c r="G18" s="272"/>
      <c r="H18" s="273"/>
      <c r="I18" s="274">
        <f t="shared" si="38"/>
        <v>0</v>
      </c>
      <c r="J18" s="275">
        <f t="shared" si="0"/>
        <v>0</v>
      </c>
      <c r="K18" s="271"/>
      <c r="L18" s="272"/>
      <c r="M18" s="273"/>
      <c r="N18" s="274">
        <f t="shared" si="1"/>
        <v>0</v>
      </c>
      <c r="O18" s="275">
        <f t="shared" si="2"/>
        <v>0</v>
      </c>
      <c r="P18" s="271"/>
      <c r="Q18" s="272"/>
      <c r="R18" s="273"/>
      <c r="S18" s="274">
        <f t="shared" si="3"/>
        <v>0</v>
      </c>
      <c r="T18" s="275">
        <f t="shared" si="4"/>
        <v>0</v>
      </c>
      <c r="U18" s="271"/>
      <c r="V18" s="272"/>
      <c r="W18" s="273"/>
      <c r="X18" s="274">
        <f t="shared" si="5"/>
        <v>0</v>
      </c>
      <c r="Y18" s="275">
        <f t="shared" si="6"/>
        <v>0</v>
      </c>
      <c r="Z18" s="271"/>
      <c r="AA18" s="272"/>
      <c r="AB18" s="273"/>
      <c r="AC18" s="274">
        <f t="shared" si="7"/>
        <v>0</v>
      </c>
      <c r="AD18" s="275">
        <f t="shared" si="8"/>
        <v>0</v>
      </c>
      <c r="AE18" s="271"/>
      <c r="AF18" s="272"/>
      <c r="AG18" s="273"/>
      <c r="AH18" s="274">
        <f t="shared" si="9"/>
        <v>0</v>
      </c>
      <c r="AI18" s="275">
        <f t="shared" si="10"/>
        <v>0</v>
      </c>
      <c r="AJ18" s="271"/>
      <c r="AK18" s="272"/>
      <c r="AL18" s="273"/>
      <c r="AM18" s="274">
        <f t="shared" si="11"/>
        <v>0</v>
      </c>
      <c r="AN18" s="275">
        <f t="shared" si="12"/>
        <v>0</v>
      </c>
      <c r="AO18" s="271"/>
      <c r="AP18" s="272"/>
      <c r="AQ18" s="273"/>
      <c r="AR18" s="274">
        <f t="shared" si="13"/>
        <v>0</v>
      </c>
      <c r="AS18" s="275">
        <f t="shared" si="14"/>
        <v>0</v>
      </c>
      <c r="AT18" s="271"/>
      <c r="AU18" s="272"/>
      <c r="AV18" s="273"/>
      <c r="AW18" s="274">
        <f t="shared" si="15"/>
        <v>0</v>
      </c>
      <c r="AX18" s="275">
        <f t="shared" si="16"/>
        <v>0</v>
      </c>
      <c r="AY18" s="271"/>
      <c r="AZ18" s="272"/>
      <c r="BA18" s="273"/>
      <c r="BB18" s="274">
        <f t="shared" si="17"/>
        <v>0</v>
      </c>
      <c r="BC18" s="275">
        <f t="shared" si="18"/>
        <v>0</v>
      </c>
      <c r="BD18" s="271"/>
      <c r="BE18" s="272"/>
      <c r="BF18" s="273"/>
      <c r="BG18" s="274">
        <f t="shared" si="19"/>
        <v>0</v>
      </c>
      <c r="BH18" s="275">
        <f t="shared" si="20"/>
        <v>0</v>
      </c>
      <c r="BI18" s="271"/>
      <c r="BJ18" s="272"/>
      <c r="BK18" s="273"/>
      <c r="BL18" s="274">
        <f t="shared" si="21"/>
        <v>0</v>
      </c>
      <c r="BM18" s="275">
        <f t="shared" si="22"/>
        <v>0</v>
      </c>
      <c r="BN18" s="271"/>
      <c r="BO18" s="272"/>
      <c r="BP18" s="273"/>
      <c r="BQ18" s="274">
        <f t="shared" si="23"/>
        <v>0</v>
      </c>
      <c r="BR18" s="275">
        <f t="shared" si="24"/>
        <v>0</v>
      </c>
      <c r="BS18" s="271"/>
      <c r="BT18" s="272"/>
      <c r="BU18" s="273"/>
      <c r="BV18" s="274">
        <f t="shared" si="25"/>
        <v>0</v>
      </c>
      <c r="BW18" s="275">
        <f t="shared" si="26"/>
        <v>0</v>
      </c>
      <c r="BX18" s="271"/>
      <c r="BY18" s="272"/>
      <c r="BZ18" s="273"/>
      <c r="CA18" s="274">
        <f t="shared" si="27"/>
        <v>0</v>
      </c>
      <c r="CB18" s="275">
        <f t="shared" si="28"/>
        <v>0</v>
      </c>
      <c r="CC18" s="271"/>
      <c r="CD18" s="272"/>
      <c r="CE18" s="273"/>
      <c r="CF18" s="274">
        <f t="shared" si="29"/>
        <v>0</v>
      </c>
      <c r="CG18" s="275">
        <f t="shared" si="30"/>
        <v>0</v>
      </c>
      <c r="CH18" s="271"/>
      <c r="CI18" s="272"/>
      <c r="CJ18" s="273"/>
      <c r="CK18" s="274">
        <f t="shared" si="31"/>
        <v>0</v>
      </c>
      <c r="CL18" s="275">
        <f t="shared" si="32"/>
        <v>0</v>
      </c>
      <c r="CM18" s="271"/>
      <c r="CN18" s="272"/>
      <c r="CO18" s="273"/>
      <c r="CP18" s="274">
        <f t="shared" si="33"/>
        <v>0</v>
      </c>
      <c r="CQ18" s="275">
        <f t="shared" si="34"/>
        <v>0</v>
      </c>
      <c r="CR18" s="276" t="e">
        <f t="shared" si="35"/>
        <v>#DIV/0!</v>
      </c>
      <c r="CS18" s="277" t="e">
        <f t="shared" si="39"/>
        <v>#DIV/0!</v>
      </c>
      <c r="CT18" s="382">
        <f t="shared" si="40"/>
        <v>0</v>
      </c>
      <c r="CU18" s="383">
        <f t="shared" si="36"/>
        <v>0</v>
      </c>
      <c r="CV18" s="384">
        <f t="shared" si="36"/>
        <v>0</v>
      </c>
    </row>
    <row r="19" spans="1:100" s="247" customFormat="1" ht="11.25" x14ac:dyDescent="0.2">
      <c r="A19" s="270">
        <v>12</v>
      </c>
      <c r="B19" s="268"/>
      <c r="C19" s="269"/>
      <c r="D19" s="270"/>
      <c r="E19" s="256">
        <f t="shared" si="37"/>
        <v>0</v>
      </c>
      <c r="F19" s="271"/>
      <c r="G19" s="272"/>
      <c r="H19" s="273"/>
      <c r="I19" s="274">
        <f t="shared" si="38"/>
        <v>0</v>
      </c>
      <c r="J19" s="275">
        <f t="shared" si="0"/>
        <v>0</v>
      </c>
      <c r="K19" s="271"/>
      <c r="L19" s="272"/>
      <c r="M19" s="273"/>
      <c r="N19" s="274">
        <f t="shared" si="1"/>
        <v>0</v>
      </c>
      <c r="O19" s="275">
        <f t="shared" si="2"/>
        <v>0</v>
      </c>
      <c r="P19" s="271"/>
      <c r="Q19" s="272"/>
      <c r="R19" s="273"/>
      <c r="S19" s="274">
        <f t="shared" si="3"/>
        <v>0</v>
      </c>
      <c r="T19" s="275">
        <f t="shared" si="4"/>
        <v>0</v>
      </c>
      <c r="U19" s="271"/>
      <c r="V19" s="272"/>
      <c r="W19" s="273"/>
      <c r="X19" s="274">
        <f t="shared" si="5"/>
        <v>0</v>
      </c>
      <c r="Y19" s="275">
        <f t="shared" si="6"/>
        <v>0</v>
      </c>
      <c r="Z19" s="271"/>
      <c r="AA19" s="272"/>
      <c r="AB19" s="273"/>
      <c r="AC19" s="274">
        <f t="shared" si="7"/>
        <v>0</v>
      </c>
      <c r="AD19" s="275">
        <f t="shared" si="8"/>
        <v>0</v>
      </c>
      <c r="AE19" s="271"/>
      <c r="AF19" s="272"/>
      <c r="AG19" s="273"/>
      <c r="AH19" s="274">
        <f t="shared" si="9"/>
        <v>0</v>
      </c>
      <c r="AI19" s="275">
        <f t="shared" si="10"/>
        <v>0</v>
      </c>
      <c r="AJ19" s="271"/>
      <c r="AK19" s="272"/>
      <c r="AL19" s="273"/>
      <c r="AM19" s="274">
        <f t="shared" si="11"/>
        <v>0</v>
      </c>
      <c r="AN19" s="275">
        <f t="shared" si="12"/>
        <v>0</v>
      </c>
      <c r="AO19" s="271"/>
      <c r="AP19" s="272"/>
      <c r="AQ19" s="273"/>
      <c r="AR19" s="274">
        <f t="shared" si="13"/>
        <v>0</v>
      </c>
      <c r="AS19" s="275">
        <f t="shared" si="14"/>
        <v>0</v>
      </c>
      <c r="AT19" s="271"/>
      <c r="AU19" s="272"/>
      <c r="AV19" s="273"/>
      <c r="AW19" s="274">
        <f t="shared" si="15"/>
        <v>0</v>
      </c>
      <c r="AX19" s="275">
        <f t="shared" si="16"/>
        <v>0</v>
      </c>
      <c r="AY19" s="271"/>
      <c r="AZ19" s="272"/>
      <c r="BA19" s="273"/>
      <c r="BB19" s="274">
        <f t="shared" si="17"/>
        <v>0</v>
      </c>
      <c r="BC19" s="275">
        <f t="shared" si="18"/>
        <v>0</v>
      </c>
      <c r="BD19" s="271"/>
      <c r="BE19" s="272"/>
      <c r="BF19" s="273"/>
      <c r="BG19" s="274">
        <f t="shared" si="19"/>
        <v>0</v>
      </c>
      <c r="BH19" s="275">
        <f t="shared" si="20"/>
        <v>0</v>
      </c>
      <c r="BI19" s="271"/>
      <c r="BJ19" s="272"/>
      <c r="BK19" s="273"/>
      <c r="BL19" s="274">
        <f t="shared" si="21"/>
        <v>0</v>
      </c>
      <c r="BM19" s="275">
        <f t="shared" si="22"/>
        <v>0</v>
      </c>
      <c r="BN19" s="271"/>
      <c r="BO19" s="272"/>
      <c r="BP19" s="273"/>
      <c r="BQ19" s="274">
        <f t="shared" si="23"/>
        <v>0</v>
      </c>
      <c r="BR19" s="275">
        <f t="shared" si="24"/>
        <v>0</v>
      </c>
      <c r="BS19" s="271"/>
      <c r="BT19" s="272"/>
      <c r="BU19" s="273"/>
      <c r="BV19" s="274">
        <f t="shared" si="25"/>
        <v>0</v>
      </c>
      <c r="BW19" s="275">
        <f t="shared" si="26"/>
        <v>0</v>
      </c>
      <c r="BX19" s="271"/>
      <c r="BY19" s="272"/>
      <c r="BZ19" s="273"/>
      <c r="CA19" s="274">
        <f t="shared" si="27"/>
        <v>0</v>
      </c>
      <c r="CB19" s="275">
        <f t="shared" si="28"/>
        <v>0</v>
      </c>
      <c r="CC19" s="271"/>
      <c r="CD19" s="272"/>
      <c r="CE19" s="273"/>
      <c r="CF19" s="274">
        <f t="shared" si="29"/>
        <v>0</v>
      </c>
      <c r="CG19" s="275">
        <f t="shared" si="30"/>
        <v>0</v>
      </c>
      <c r="CH19" s="271"/>
      <c r="CI19" s="272"/>
      <c r="CJ19" s="273"/>
      <c r="CK19" s="274">
        <f t="shared" si="31"/>
        <v>0</v>
      </c>
      <c r="CL19" s="275">
        <f t="shared" si="32"/>
        <v>0</v>
      </c>
      <c r="CM19" s="271"/>
      <c r="CN19" s="272"/>
      <c r="CO19" s="273"/>
      <c r="CP19" s="274">
        <f t="shared" si="33"/>
        <v>0</v>
      </c>
      <c r="CQ19" s="275">
        <f t="shared" si="34"/>
        <v>0</v>
      </c>
      <c r="CR19" s="276" t="e">
        <f t="shared" si="35"/>
        <v>#DIV/0!</v>
      </c>
      <c r="CS19" s="277" t="e">
        <f t="shared" si="39"/>
        <v>#DIV/0!</v>
      </c>
      <c r="CT19" s="382">
        <f t="shared" si="40"/>
        <v>0</v>
      </c>
      <c r="CU19" s="383">
        <f t="shared" si="36"/>
        <v>0</v>
      </c>
      <c r="CV19" s="384">
        <f t="shared" si="36"/>
        <v>0</v>
      </c>
    </row>
    <row r="20" spans="1:100" s="247" customFormat="1" ht="11.25" x14ac:dyDescent="0.2">
      <c r="A20" s="270">
        <v>13</v>
      </c>
      <c r="B20" s="268"/>
      <c r="C20" s="269"/>
      <c r="D20" s="270"/>
      <c r="E20" s="256">
        <f t="shared" si="37"/>
        <v>0</v>
      </c>
      <c r="F20" s="271"/>
      <c r="G20" s="272"/>
      <c r="H20" s="273"/>
      <c r="I20" s="274">
        <f t="shared" si="38"/>
        <v>0</v>
      </c>
      <c r="J20" s="275">
        <f t="shared" si="0"/>
        <v>0</v>
      </c>
      <c r="K20" s="271"/>
      <c r="L20" s="272"/>
      <c r="M20" s="273"/>
      <c r="N20" s="274">
        <f t="shared" si="1"/>
        <v>0</v>
      </c>
      <c r="O20" s="275">
        <f t="shared" si="2"/>
        <v>0</v>
      </c>
      <c r="P20" s="271"/>
      <c r="Q20" s="272"/>
      <c r="R20" s="273"/>
      <c r="S20" s="274">
        <f t="shared" si="3"/>
        <v>0</v>
      </c>
      <c r="T20" s="275">
        <f t="shared" si="4"/>
        <v>0</v>
      </c>
      <c r="U20" s="271"/>
      <c r="V20" s="272"/>
      <c r="W20" s="273"/>
      <c r="X20" s="274">
        <f t="shared" si="5"/>
        <v>0</v>
      </c>
      <c r="Y20" s="275">
        <f t="shared" si="6"/>
        <v>0</v>
      </c>
      <c r="Z20" s="271"/>
      <c r="AA20" s="272"/>
      <c r="AB20" s="273"/>
      <c r="AC20" s="274">
        <f t="shared" si="7"/>
        <v>0</v>
      </c>
      <c r="AD20" s="275">
        <f t="shared" si="8"/>
        <v>0</v>
      </c>
      <c r="AE20" s="271"/>
      <c r="AF20" s="272"/>
      <c r="AG20" s="273"/>
      <c r="AH20" s="274">
        <f t="shared" si="9"/>
        <v>0</v>
      </c>
      <c r="AI20" s="275">
        <f t="shared" si="10"/>
        <v>0</v>
      </c>
      <c r="AJ20" s="271"/>
      <c r="AK20" s="272"/>
      <c r="AL20" s="273"/>
      <c r="AM20" s="274">
        <f t="shared" si="11"/>
        <v>0</v>
      </c>
      <c r="AN20" s="275">
        <f t="shared" si="12"/>
        <v>0</v>
      </c>
      <c r="AO20" s="271"/>
      <c r="AP20" s="272"/>
      <c r="AQ20" s="273"/>
      <c r="AR20" s="274">
        <f t="shared" si="13"/>
        <v>0</v>
      </c>
      <c r="AS20" s="275">
        <f t="shared" si="14"/>
        <v>0</v>
      </c>
      <c r="AT20" s="271"/>
      <c r="AU20" s="272"/>
      <c r="AV20" s="273"/>
      <c r="AW20" s="274">
        <f t="shared" si="15"/>
        <v>0</v>
      </c>
      <c r="AX20" s="275">
        <f t="shared" si="16"/>
        <v>0</v>
      </c>
      <c r="AY20" s="271"/>
      <c r="AZ20" s="272"/>
      <c r="BA20" s="273"/>
      <c r="BB20" s="274">
        <f t="shared" si="17"/>
        <v>0</v>
      </c>
      <c r="BC20" s="275">
        <f t="shared" si="18"/>
        <v>0</v>
      </c>
      <c r="BD20" s="271"/>
      <c r="BE20" s="272"/>
      <c r="BF20" s="273"/>
      <c r="BG20" s="274">
        <f t="shared" si="19"/>
        <v>0</v>
      </c>
      <c r="BH20" s="275">
        <f t="shared" si="20"/>
        <v>0</v>
      </c>
      <c r="BI20" s="271"/>
      <c r="BJ20" s="272"/>
      <c r="BK20" s="273"/>
      <c r="BL20" s="274">
        <f t="shared" si="21"/>
        <v>0</v>
      </c>
      <c r="BM20" s="275">
        <f t="shared" si="22"/>
        <v>0</v>
      </c>
      <c r="BN20" s="271"/>
      <c r="BO20" s="272"/>
      <c r="BP20" s="273"/>
      <c r="BQ20" s="274">
        <f t="shared" si="23"/>
        <v>0</v>
      </c>
      <c r="BR20" s="275">
        <f t="shared" si="24"/>
        <v>0</v>
      </c>
      <c r="BS20" s="271"/>
      <c r="BT20" s="272"/>
      <c r="BU20" s="273"/>
      <c r="BV20" s="274">
        <f t="shared" si="25"/>
        <v>0</v>
      </c>
      <c r="BW20" s="275">
        <f t="shared" si="26"/>
        <v>0</v>
      </c>
      <c r="BX20" s="271"/>
      <c r="BY20" s="272"/>
      <c r="BZ20" s="273"/>
      <c r="CA20" s="274">
        <f t="shared" si="27"/>
        <v>0</v>
      </c>
      <c r="CB20" s="275">
        <f t="shared" si="28"/>
        <v>0</v>
      </c>
      <c r="CC20" s="271"/>
      <c r="CD20" s="272"/>
      <c r="CE20" s="273"/>
      <c r="CF20" s="274">
        <f t="shared" si="29"/>
        <v>0</v>
      </c>
      <c r="CG20" s="275">
        <f t="shared" si="30"/>
        <v>0</v>
      </c>
      <c r="CH20" s="271"/>
      <c r="CI20" s="272"/>
      <c r="CJ20" s="273"/>
      <c r="CK20" s="274">
        <f t="shared" si="31"/>
        <v>0</v>
      </c>
      <c r="CL20" s="275">
        <f t="shared" si="32"/>
        <v>0</v>
      </c>
      <c r="CM20" s="271"/>
      <c r="CN20" s="272"/>
      <c r="CO20" s="273"/>
      <c r="CP20" s="274">
        <f t="shared" si="33"/>
        <v>0</v>
      </c>
      <c r="CQ20" s="275">
        <f t="shared" si="34"/>
        <v>0</v>
      </c>
      <c r="CR20" s="276" t="e">
        <f t="shared" si="35"/>
        <v>#DIV/0!</v>
      </c>
      <c r="CS20" s="277" t="e">
        <f t="shared" si="39"/>
        <v>#DIV/0!</v>
      </c>
      <c r="CT20" s="382">
        <f t="shared" si="40"/>
        <v>0</v>
      </c>
      <c r="CU20" s="383">
        <f t="shared" si="36"/>
        <v>0</v>
      </c>
      <c r="CV20" s="384">
        <f t="shared" si="36"/>
        <v>0</v>
      </c>
    </row>
    <row r="21" spans="1:100" s="247" customFormat="1" ht="11.25" x14ac:dyDescent="0.2">
      <c r="A21" s="270">
        <v>14</v>
      </c>
      <c r="B21" s="268"/>
      <c r="C21" s="269"/>
      <c r="D21" s="270"/>
      <c r="E21" s="256">
        <f t="shared" si="37"/>
        <v>0</v>
      </c>
      <c r="F21" s="271"/>
      <c r="G21" s="272"/>
      <c r="H21" s="273"/>
      <c r="I21" s="274">
        <f t="shared" si="38"/>
        <v>0</v>
      </c>
      <c r="J21" s="275">
        <f t="shared" si="0"/>
        <v>0</v>
      </c>
      <c r="K21" s="271"/>
      <c r="L21" s="272"/>
      <c r="M21" s="273"/>
      <c r="N21" s="274">
        <f t="shared" si="1"/>
        <v>0</v>
      </c>
      <c r="O21" s="275">
        <f t="shared" si="2"/>
        <v>0</v>
      </c>
      <c r="P21" s="271"/>
      <c r="Q21" s="272"/>
      <c r="R21" s="273"/>
      <c r="S21" s="274">
        <f t="shared" si="3"/>
        <v>0</v>
      </c>
      <c r="T21" s="275">
        <f t="shared" si="4"/>
        <v>0</v>
      </c>
      <c r="U21" s="271"/>
      <c r="V21" s="272"/>
      <c r="W21" s="273"/>
      <c r="X21" s="274">
        <f t="shared" si="5"/>
        <v>0</v>
      </c>
      <c r="Y21" s="275">
        <f t="shared" si="6"/>
        <v>0</v>
      </c>
      <c r="Z21" s="271"/>
      <c r="AA21" s="272"/>
      <c r="AB21" s="273"/>
      <c r="AC21" s="274">
        <f t="shared" si="7"/>
        <v>0</v>
      </c>
      <c r="AD21" s="275">
        <f t="shared" si="8"/>
        <v>0</v>
      </c>
      <c r="AE21" s="271"/>
      <c r="AF21" s="272"/>
      <c r="AG21" s="273"/>
      <c r="AH21" s="274">
        <f t="shared" si="9"/>
        <v>0</v>
      </c>
      <c r="AI21" s="275">
        <f t="shared" si="10"/>
        <v>0</v>
      </c>
      <c r="AJ21" s="271"/>
      <c r="AK21" s="272"/>
      <c r="AL21" s="273"/>
      <c r="AM21" s="274">
        <f t="shared" si="11"/>
        <v>0</v>
      </c>
      <c r="AN21" s="275">
        <f t="shared" si="12"/>
        <v>0</v>
      </c>
      <c r="AO21" s="271"/>
      <c r="AP21" s="272"/>
      <c r="AQ21" s="273"/>
      <c r="AR21" s="274">
        <f t="shared" si="13"/>
        <v>0</v>
      </c>
      <c r="AS21" s="275">
        <f t="shared" si="14"/>
        <v>0</v>
      </c>
      <c r="AT21" s="271"/>
      <c r="AU21" s="272"/>
      <c r="AV21" s="273"/>
      <c r="AW21" s="274">
        <f t="shared" si="15"/>
        <v>0</v>
      </c>
      <c r="AX21" s="275">
        <f t="shared" si="16"/>
        <v>0</v>
      </c>
      <c r="AY21" s="271"/>
      <c r="AZ21" s="272"/>
      <c r="BA21" s="273"/>
      <c r="BB21" s="274">
        <f t="shared" si="17"/>
        <v>0</v>
      </c>
      <c r="BC21" s="275">
        <f t="shared" si="18"/>
        <v>0</v>
      </c>
      <c r="BD21" s="271"/>
      <c r="BE21" s="272"/>
      <c r="BF21" s="273"/>
      <c r="BG21" s="274">
        <f t="shared" si="19"/>
        <v>0</v>
      </c>
      <c r="BH21" s="275">
        <f t="shared" si="20"/>
        <v>0</v>
      </c>
      <c r="BI21" s="271"/>
      <c r="BJ21" s="272"/>
      <c r="BK21" s="273"/>
      <c r="BL21" s="274">
        <f t="shared" si="21"/>
        <v>0</v>
      </c>
      <c r="BM21" s="275">
        <f t="shared" si="22"/>
        <v>0</v>
      </c>
      <c r="BN21" s="271"/>
      <c r="BO21" s="272"/>
      <c r="BP21" s="273"/>
      <c r="BQ21" s="274">
        <f t="shared" si="23"/>
        <v>0</v>
      </c>
      <c r="BR21" s="275">
        <f t="shared" si="24"/>
        <v>0</v>
      </c>
      <c r="BS21" s="271"/>
      <c r="BT21" s="272"/>
      <c r="BU21" s="273"/>
      <c r="BV21" s="274">
        <f t="shared" si="25"/>
        <v>0</v>
      </c>
      <c r="BW21" s="275">
        <f t="shared" si="26"/>
        <v>0</v>
      </c>
      <c r="BX21" s="271"/>
      <c r="BY21" s="272"/>
      <c r="BZ21" s="273"/>
      <c r="CA21" s="274">
        <f t="shared" si="27"/>
        <v>0</v>
      </c>
      <c r="CB21" s="275">
        <f t="shared" si="28"/>
        <v>0</v>
      </c>
      <c r="CC21" s="271"/>
      <c r="CD21" s="272"/>
      <c r="CE21" s="273"/>
      <c r="CF21" s="274">
        <f t="shared" si="29"/>
        <v>0</v>
      </c>
      <c r="CG21" s="275">
        <f t="shared" si="30"/>
        <v>0</v>
      </c>
      <c r="CH21" s="271"/>
      <c r="CI21" s="272"/>
      <c r="CJ21" s="273"/>
      <c r="CK21" s="274">
        <f t="shared" si="31"/>
        <v>0</v>
      </c>
      <c r="CL21" s="275">
        <f t="shared" si="32"/>
        <v>0</v>
      </c>
      <c r="CM21" s="271"/>
      <c r="CN21" s="272"/>
      <c r="CO21" s="273"/>
      <c r="CP21" s="274">
        <f t="shared" si="33"/>
        <v>0</v>
      </c>
      <c r="CQ21" s="275">
        <f t="shared" si="34"/>
        <v>0</v>
      </c>
      <c r="CR21" s="276" t="e">
        <f t="shared" si="35"/>
        <v>#DIV/0!</v>
      </c>
      <c r="CS21" s="277" t="e">
        <f t="shared" si="39"/>
        <v>#DIV/0!</v>
      </c>
      <c r="CT21" s="382">
        <f t="shared" si="40"/>
        <v>0</v>
      </c>
      <c r="CU21" s="383">
        <f t="shared" si="36"/>
        <v>0</v>
      </c>
      <c r="CV21" s="384">
        <f t="shared" si="36"/>
        <v>0</v>
      </c>
    </row>
    <row r="22" spans="1:100" s="247" customFormat="1" ht="11.25" x14ac:dyDescent="0.2">
      <c r="A22" s="270">
        <v>15</v>
      </c>
      <c r="B22" s="268"/>
      <c r="C22" s="269"/>
      <c r="D22" s="270"/>
      <c r="E22" s="256">
        <f t="shared" si="37"/>
        <v>0</v>
      </c>
      <c r="F22" s="271"/>
      <c r="G22" s="272"/>
      <c r="H22" s="273"/>
      <c r="I22" s="274">
        <f t="shared" si="38"/>
        <v>0</v>
      </c>
      <c r="J22" s="275">
        <f t="shared" si="0"/>
        <v>0</v>
      </c>
      <c r="K22" s="271"/>
      <c r="L22" s="272"/>
      <c r="M22" s="273"/>
      <c r="N22" s="274">
        <f t="shared" si="1"/>
        <v>0</v>
      </c>
      <c r="O22" s="275">
        <f t="shared" si="2"/>
        <v>0</v>
      </c>
      <c r="P22" s="271"/>
      <c r="Q22" s="272"/>
      <c r="R22" s="273"/>
      <c r="S22" s="274">
        <f t="shared" si="3"/>
        <v>0</v>
      </c>
      <c r="T22" s="275">
        <f t="shared" si="4"/>
        <v>0</v>
      </c>
      <c r="U22" s="271"/>
      <c r="V22" s="272"/>
      <c r="W22" s="273"/>
      <c r="X22" s="274">
        <f t="shared" si="5"/>
        <v>0</v>
      </c>
      <c r="Y22" s="275">
        <f t="shared" si="6"/>
        <v>0</v>
      </c>
      <c r="Z22" s="271"/>
      <c r="AA22" s="272"/>
      <c r="AB22" s="273"/>
      <c r="AC22" s="274">
        <f t="shared" si="7"/>
        <v>0</v>
      </c>
      <c r="AD22" s="275">
        <f t="shared" si="8"/>
        <v>0</v>
      </c>
      <c r="AE22" s="271"/>
      <c r="AF22" s="272"/>
      <c r="AG22" s="273"/>
      <c r="AH22" s="274">
        <f t="shared" si="9"/>
        <v>0</v>
      </c>
      <c r="AI22" s="275">
        <f t="shared" si="10"/>
        <v>0</v>
      </c>
      <c r="AJ22" s="271"/>
      <c r="AK22" s="272"/>
      <c r="AL22" s="273"/>
      <c r="AM22" s="274">
        <f t="shared" si="11"/>
        <v>0</v>
      </c>
      <c r="AN22" s="275">
        <f t="shared" si="12"/>
        <v>0</v>
      </c>
      <c r="AO22" s="271"/>
      <c r="AP22" s="272"/>
      <c r="AQ22" s="273"/>
      <c r="AR22" s="274">
        <f t="shared" si="13"/>
        <v>0</v>
      </c>
      <c r="AS22" s="275">
        <f t="shared" si="14"/>
        <v>0</v>
      </c>
      <c r="AT22" s="271"/>
      <c r="AU22" s="272"/>
      <c r="AV22" s="273"/>
      <c r="AW22" s="274">
        <f t="shared" si="15"/>
        <v>0</v>
      </c>
      <c r="AX22" s="275">
        <f t="shared" si="16"/>
        <v>0</v>
      </c>
      <c r="AY22" s="271"/>
      <c r="AZ22" s="272"/>
      <c r="BA22" s="273"/>
      <c r="BB22" s="274">
        <f t="shared" si="17"/>
        <v>0</v>
      </c>
      <c r="BC22" s="275">
        <f t="shared" si="18"/>
        <v>0</v>
      </c>
      <c r="BD22" s="271"/>
      <c r="BE22" s="272"/>
      <c r="BF22" s="273"/>
      <c r="BG22" s="274">
        <f t="shared" si="19"/>
        <v>0</v>
      </c>
      <c r="BH22" s="275">
        <f t="shared" si="20"/>
        <v>0</v>
      </c>
      <c r="BI22" s="271"/>
      <c r="BJ22" s="272"/>
      <c r="BK22" s="273"/>
      <c r="BL22" s="274">
        <f t="shared" si="21"/>
        <v>0</v>
      </c>
      <c r="BM22" s="275">
        <f t="shared" si="22"/>
        <v>0</v>
      </c>
      <c r="BN22" s="271"/>
      <c r="BO22" s="272"/>
      <c r="BP22" s="273"/>
      <c r="BQ22" s="274">
        <f t="shared" si="23"/>
        <v>0</v>
      </c>
      <c r="BR22" s="275">
        <f t="shared" si="24"/>
        <v>0</v>
      </c>
      <c r="BS22" s="271"/>
      <c r="BT22" s="272"/>
      <c r="BU22" s="273"/>
      <c r="BV22" s="274">
        <f t="shared" si="25"/>
        <v>0</v>
      </c>
      <c r="BW22" s="275">
        <f t="shared" si="26"/>
        <v>0</v>
      </c>
      <c r="BX22" s="271"/>
      <c r="BY22" s="272"/>
      <c r="BZ22" s="273"/>
      <c r="CA22" s="274">
        <f t="shared" si="27"/>
        <v>0</v>
      </c>
      <c r="CB22" s="275">
        <f t="shared" si="28"/>
        <v>0</v>
      </c>
      <c r="CC22" s="271"/>
      <c r="CD22" s="272"/>
      <c r="CE22" s="273"/>
      <c r="CF22" s="274">
        <f t="shared" si="29"/>
        <v>0</v>
      </c>
      <c r="CG22" s="275">
        <f t="shared" si="30"/>
        <v>0</v>
      </c>
      <c r="CH22" s="271"/>
      <c r="CI22" s="272"/>
      <c r="CJ22" s="273"/>
      <c r="CK22" s="274">
        <f t="shared" si="31"/>
        <v>0</v>
      </c>
      <c r="CL22" s="275">
        <f t="shared" si="32"/>
        <v>0</v>
      </c>
      <c r="CM22" s="271"/>
      <c r="CN22" s="272"/>
      <c r="CO22" s="273"/>
      <c r="CP22" s="274">
        <f t="shared" si="33"/>
        <v>0</v>
      </c>
      <c r="CQ22" s="275">
        <f t="shared" si="34"/>
        <v>0</v>
      </c>
      <c r="CR22" s="276" t="e">
        <f t="shared" si="35"/>
        <v>#DIV/0!</v>
      </c>
      <c r="CS22" s="277" t="e">
        <f t="shared" si="39"/>
        <v>#DIV/0!</v>
      </c>
      <c r="CT22" s="382">
        <f t="shared" si="40"/>
        <v>0</v>
      </c>
      <c r="CU22" s="383">
        <f t="shared" si="36"/>
        <v>0</v>
      </c>
      <c r="CV22" s="384">
        <f t="shared" si="36"/>
        <v>0</v>
      </c>
    </row>
    <row r="23" spans="1:100" s="247" customFormat="1" ht="11.25" x14ac:dyDescent="0.2">
      <c r="A23" s="270">
        <v>16</v>
      </c>
      <c r="B23" s="268"/>
      <c r="C23" s="269"/>
      <c r="D23" s="270"/>
      <c r="E23" s="256">
        <f t="shared" si="37"/>
        <v>0</v>
      </c>
      <c r="F23" s="271"/>
      <c r="G23" s="272"/>
      <c r="H23" s="273"/>
      <c r="I23" s="274">
        <f t="shared" si="38"/>
        <v>0</v>
      </c>
      <c r="J23" s="275">
        <f t="shared" si="0"/>
        <v>0</v>
      </c>
      <c r="K23" s="271"/>
      <c r="L23" s="272"/>
      <c r="M23" s="273"/>
      <c r="N23" s="274">
        <f t="shared" si="1"/>
        <v>0</v>
      </c>
      <c r="O23" s="275">
        <f t="shared" si="2"/>
        <v>0</v>
      </c>
      <c r="P23" s="271"/>
      <c r="Q23" s="272"/>
      <c r="R23" s="273"/>
      <c r="S23" s="274">
        <f t="shared" si="3"/>
        <v>0</v>
      </c>
      <c r="T23" s="275">
        <f t="shared" si="4"/>
        <v>0</v>
      </c>
      <c r="U23" s="271"/>
      <c r="V23" s="272"/>
      <c r="W23" s="273"/>
      <c r="X23" s="274">
        <f t="shared" si="5"/>
        <v>0</v>
      </c>
      <c r="Y23" s="275">
        <f t="shared" si="6"/>
        <v>0</v>
      </c>
      <c r="Z23" s="271"/>
      <c r="AA23" s="272"/>
      <c r="AB23" s="273"/>
      <c r="AC23" s="274">
        <f t="shared" si="7"/>
        <v>0</v>
      </c>
      <c r="AD23" s="275">
        <f t="shared" si="8"/>
        <v>0</v>
      </c>
      <c r="AE23" s="271"/>
      <c r="AF23" s="272"/>
      <c r="AG23" s="273"/>
      <c r="AH23" s="274">
        <f t="shared" si="9"/>
        <v>0</v>
      </c>
      <c r="AI23" s="275">
        <f t="shared" si="10"/>
        <v>0</v>
      </c>
      <c r="AJ23" s="271"/>
      <c r="AK23" s="272"/>
      <c r="AL23" s="273"/>
      <c r="AM23" s="274">
        <f t="shared" si="11"/>
        <v>0</v>
      </c>
      <c r="AN23" s="275">
        <f t="shared" si="12"/>
        <v>0</v>
      </c>
      <c r="AO23" s="271"/>
      <c r="AP23" s="272"/>
      <c r="AQ23" s="273"/>
      <c r="AR23" s="274">
        <f t="shared" si="13"/>
        <v>0</v>
      </c>
      <c r="AS23" s="275">
        <f t="shared" si="14"/>
        <v>0</v>
      </c>
      <c r="AT23" s="271"/>
      <c r="AU23" s="272"/>
      <c r="AV23" s="273"/>
      <c r="AW23" s="274">
        <f t="shared" si="15"/>
        <v>0</v>
      </c>
      <c r="AX23" s="275">
        <f t="shared" si="16"/>
        <v>0</v>
      </c>
      <c r="AY23" s="271"/>
      <c r="AZ23" s="272"/>
      <c r="BA23" s="273"/>
      <c r="BB23" s="274">
        <f t="shared" si="17"/>
        <v>0</v>
      </c>
      <c r="BC23" s="275">
        <f t="shared" si="18"/>
        <v>0</v>
      </c>
      <c r="BD23" s="271"/>
      <c r="BE23" s="272"/>
      <c r="BF23" s="273"/>
      <c r="BG23" s="274">
        <f t="shared" si="19"/>
        <v>0</v>
      </c>
      <c r="BH23" s="275">
        <f t="shared" si="20"/>
        <v>0</v>
      </c>
      <c r="BI23" s="271"/>
      <c r="BJ23" s="272"/>
      <c r="BK23" s="273"/>
      <c r="BL23" s="274">
        <f t="shared" si="21"/>
        <v>0</v>
      </c>
      <c r="BM23" s="275">
        <f t="shared" si="22"/>
        <v>0</v>
      </c>
      <c r="BN23" s="271"/>
      <c r="BO23" s="272"/>
      <c r="BP23" s="273"/>
      <c r="BQ23" s="274">
        <f t="shared" si="23"/>
        <v>0</v>
      </c>
      <c r="BR23" s="275">
        <f t="shared" si="24"/>
        <v>0</v>
      </c>
      <c r="BS23" s="271"/>
      <c r="BT23" s="272"/>
      <c r="BU23" s="273"/>
      <c r="BV23" s="274">
        <f t="shared" si="25"/>
        <v>0</v>
      </c>
      <c r="BW23" s="275">
        <f t="shared" si="26"/>
        <v>0</v>
      </c>
      <c r="BX23" s="271"/>
      <c r="BY23" s="272"/>
      <c r="BZ23" s="273"/>
      <c r="CA23" s="274">
        <f t="shared" si="27"/>
        <v>0</v>
      </c>
      <c r="CB23" s="275">
        <f t="shared" si="28"/>
        <v>0</v>
      </c>
      <c r="CC23" s="271"/>
      <c r="CD23" s="272"/>
      <c r="CE23" s="273"/>
      <c r="CF23" s="274">
        <f t="shared" si="29"/>
        <v>0</v>
      </c>
      <c r="CG23" s="275">
        <f t="shared" si="30"/>
        <v>0</v>
      </c>
      <c r="CH23" s="271"/>
      <c r="CI23" s="272"/>
      <c r="CJ23" s="273"/>
      <c r="CK23" s="274">
        <f t="shared" si="31"/>
        <v>0</v>
      </c>
      <c r="CL23" s="275">
        <f t="shared" si="32"/>
        <v>0</v>
      </c>
      <c r="CM23" s="271"/>
      <c r="CN23" s="272"/>
      <c r="CO23" s="273"/>
      <c r="CP23" s="274">
        <f t="shared" si="33"/>
        <v>0</v>
      </c>
      <c r="CQ23" s="275">
        <f t="shared" si="34"/>
        <v>0</v>
      </c>
      <c r="CR23" s="276" t="e">
        <f t="shared" si="35"/>
        <v>#DIV/0!</v>
      </c>
      <c r="CS23" s="277" t="e">
        <f t="shared" si="39"/>
        <v>#DIV/0!</v>
      </c>
      <c r="CT23" s="382">
        <f t="shared" si="40"/>
        <v>0</v>
      </c>
      <c r="CU23" s="383">
        <f t="shared" si="36"/>
        <v>0</v>
      </c>
      <c r="CV23" s="384">
        <f t="shared" si="36"/>
        <v>0</v>
      </c>
    </row>
    <row r="24" spans="1:100" s="247" customFormat="1" ht="11.25" x14ac:dyDescent="0.2">
      <c r="A24" s="270">
        <v>17</v>
      </c>
      <c r="B24" s="268"/>
      <c r="C24" s="269"/>
      <c r="D24" s="270"/>
      <c r="E24" s="256">
        <f t="shared" si="37"/>
        <v>0</v>
      </c>
      <c r="F24" s="271"/>
      <c r="G24" s="272"/>
      <c r="H24" s="273"/>
      <c r="I24" s="274">
        <f t="shared" si="38"/>
        <v>0</v>
      </c>
      <c r="J24" s="275">
        <f t="shared" si="0"/>
        <v>0</v>
      </c>
      <c r="K24" s="271"/>
      <c r="L24" s="272"/>
      <c r="M24" s="273"/>
      <c r="N24" s="274">
        <f t="shared" si="1"/>
        <v>0</v>
      </c>
      <c r="O24" s="275">
        <f t="shared" si="2"/>
        <v>0</v>
      </c>
      <c r="P24" s="271"/>
      <c r="Q24" s="272"/>
      <c r="R24" s="273"/>
      <c r="S24" s="274">
        <f t="shared" si="3"/>
        <v>0</v>
      </c>
      <c r="T24" s="275">
        <f t="shared" si="4"/>
        <v>0</v>
      </c>
      <c r="U24" s="271"/>
      <c r="V24" s="272"/>
      <c r="W24" s="273"/>
      <c r="X24" s="274">
        <f t="shared" si="5"/>
        <v>0</v>
      </c>
      <c r="Y24" s="275">
        <f t="shared" si="6"/>
        <v>0</v>
      </c>
      <c r="Z24" s="271"/>
      <c r="AA24" s="272"/>
      <c r="AB24" s="273"/>
      <c r="AC24" s="274">
        <f t="shared" si="7"/>
        <v>0</v>
      </c>
      <c r="AD24" s="275">
        <f t="shared" si="8"/>
        <v>0</v>
      </c>
      <c r="AE24" s="271"/>
      <c r="AF24" s="272"/>
      <c r="AG24" s="273"/>
      <c r="AH24" s="274">
        <f t="shared" si="9"/>
        <v>0</v>
      </c>
      <c r="AI24" s="275">
        <f t="shared" si="10"/>
        <v>0</v>
      </c>
      <c r="AJ24" s="271"/>
      <c r="AK24" s="272"/>
      <c r="AL24" s="273"/>
      <c r="AM24" s="274">
        <f t="shared" si="11"/>
        <v>0</v>
      </c>
      <c r="AN24" s="275">
        <f t="shared" si="12"/>
        <v>0</v>
      </c>
      <c r="AO24" s="271"/>
      <c r="AP24" s="272"/>
      <c r="AQ24" s="273"/>
      <c r="AR24" s="274">
        <f t="shared" si="13"/>
        <v>0</v>
      </c>
      <c r="AS24" s="275">
        <f t="shared" si="14"/>
        <v>0</v>
      </c>
      <c r="AT24" s="271"/>
      <c r="AU24" s="272"/>
      <c r="AV24" s="273"/>
      <c r="AW24" s="274">
        <f t="shared" si="15"/>
        <v>0</v>
      </c>
      <c r="AX24" s="275">
        <f t="shared" si="16"/>
        <v>0</v>
      </c>
      <c r="AY24" s="271"/>
      <c r="AZ24" s="272"/>
      <c r="BA24" s="273"/>
      <c r="BB24" s="274">
        <f t="shared" si="17"/>
        <v>0</v>
      </c>
      <c r="BC24" s="275">
        <f t="shared" si="18"/>
        <v>0</v>
      </c>
      <c r="BD24" s="271"/>
      <c r="BE24" s="272"/>
      <c r="BF24" s="273"/>
      <c r="BG24" s="274">
        <f t="shared" si="19"/>
        <v>0</v>
      </c>
      <c r="BH24" s="275">
        <f t="shared" si="20"/>
        <v>0</v>
      </c>
      <c r="BI24" s="271"/>
      <c r="BJ24" s="272"/>
      <c r="BK24" s="273"/>
      <c r="BL24" s="274">
        <f t="shared" si="21"/>
        <v>0</v>
      </c>
      <c r="BM24" s="275">
        <f t="shared" si="22"/>
        <v>0</v>
      </c>
      <c r="BN24" s="271"/>
      <c r="BO24" s="272"/>
      <c r="BP24" s="273"/>
      <c r="BQ24" s="274">
        <f t="shared" si="23"/>
        <v>0</v>
      </c>
      <c r="BR24" s="275">
        <f t="shared" si="24"/>
        <v>0</v>
      </c>
      <c r="BS24" s="271"/>
      <c r="BT24" s="272"/>
      <c r="BU24" s="273"/>
      <c r="BV24" s="274">
        <f t="shared" si="25"/>
        <v>0</v>
      </c>
      <c r="BW24" s="275">
        <f t="shared" si="26"/>
        <v>0</v>
      </c>
      <c r="BX24" s="271"/>
      <c r="BY24" s="272"/>
      <c r="BZ24" s="273"/>
      <c r="CA24" s="274">
        <f t="shared" si="27"/>
        <v>0</v>
      </c>
      <c r="CB24" s="275">
        <f t="shared" si="28"/>
        <v>0</v>
      </c>
      <c r="CC24" s="271"/>
      <c r="CD24" s="272"/>
      <c r="CE24" s="273"/>
      <c r="CF24" s="274">
        <f t="shared" si="29"/>
        <v>0</v>
      </c>
      <c r="CG24" s="275">
        <f t="shared" si="30"/>
        <v>0</v>
      </c>
      <c r="CH24" s="271"/>
      <c r="CI24" s="272"/>
      <c r="CJ24" s="273"/>
      <c r="CK24" s="274">
        <f t="shared" si="31"/>
        <v>0</v>
      </c>
      <c r="CL24" s="275">
        <f t="shared" si="32"/>
        <v>0</v>
      </c>
      <c r="CM24" s="271"/>
      <c r="CN24" s="272"/>
      <c r="CO24" s="273"/>
      <c r="CP24" s="274">
        <f t="shared" si="33"/>
        <v>0</v>
      </c>
      <c r="CQ24" s="275">
        <f t="shared" si="34"/>
        <v>0</v>
      </c>
      <c r="CR24" s="276" t="e">
        <f t="shared" si="35"/>
        <v>#DIV/0!</v>
      </c>
      <c r="CS24" s="277" t="e">
        <f t="shared" si="39"/>
        <v>#DIV/0!</v>
      </c>
      <c r="CT24" s="382">
        <f t="shared" si="40"/>
        <v>0</v>
      </c>
      <c r="CU24" s="383">
        <f t="shared" si="40"/>
        <v>0</v>
      </c>
      <c r="CV24" s="384">
        <f t="shared" si="40"/>
        <v>0</v>
      </c>
    </row>
    <row r="25" spans="1:100" s="247" customFormat="1" ht="11.25" x14ac:dyDescent="0.2">
      <c r="A25" s="270">
        <v>18</v>
      </c>
      <c r="B25" s="268"/>
      <c r="C25" s="269"/>
      <c r="D25" s="270"/>
      <c r="E25" s="256">
        <f t="shared" si="37"/>
        <v>0</v>
      </c>
      <c r="F25" s="271"/>
      <c r="G25" s="272"/>
      <c r="H25" s="273"/>
      <c r="I25" s="274">
        <f t="shared" si="38"/>
        <v>0</v>
      </c>
      <c r="J25" s="275">
        <f t="shared" si="0"/>
        <v>0</v>
      </c>
      <c r="K25" s="271"/>
      <c r="L25" s="272"/>
      <c r="M25" s="273"/>
      <c r="N25" s="274">
        <f t="shared" si="1"/>
        <v>0</v>
      </c>
      <c r="O25" s="275">
        <f t="shared" si="2"/>
        <v>0</v>
      </c>
      <c r="P25" s="271"/>
      <c r="Q25" s="272"/>
      <c r="R25" s="273"/>
      <c r="S25" s="274">
        <f t="shared" si="3"/>
        <v>0</v>
      </c>
      <c r="T25" s="275">
        <f t="shared" si="4"/>
        <v>0</v>
      </c>
      <c r="U25" s="271"/>
      <c r="V25" s="272"/>
      <c r="W25" s="273"/>
      <c r="X25" s="274">
        <f t="shared" si="5"/>
        <v>0</v>
      </c>
      <c r="Y25" s="275">
        <f t="shared" si="6"/>
        <v>0</v>
      </c>
      <c r="Z25" s="271"/>
      <c r="AA25" s="272"/>
      <c r="AB25" s="273"/>
      <c r="AC25" s="274">
        <f t="shared" si="7"/>
        <v>0</v>
      </c>
      <c r="AD25" s="275">
        <f t="shared" si="8"/>
        <v>0</v>
      </c>
      <c r="AE25" s="271"/>
      <c r="AF25" s="272"/>
      <c r="AG25" s="273"/>
      <c r="AH25" s="274">
        <f t="shared" si="9"/>
        <v>0</v>
      </c>
      <c r="AI25" s="275">
        <f t="shared" si="10"/>
        <v>0</v>
      </c>
      <c r="AJ25" s="271"/>
      <c r="AK25" s="272"/>
      <c r="AL25" s="273"/>
      <c r="AM25" s="274">
        <f t="shared" si="11"/>
        <v>0</v>
      </c>
      <c r="AN25" s="275">
        <f t="shared" si="12"/>
        <v>0</v>
      </c>
      <c r="AO25" s="271"/>
      <c r="AP25" s="272"/>
      <c r="AQ25" s="273"/>
      <c r="AR25" s="274">
        <f t="shared" si="13"/>
        <v>0</v>
      </c>
      <c r="AS25" s="275">
        <f t="shared" si="14"/>
        <v>0</v>
      </c>
      <c r="AT25" s="271"/>
      <c r="AU25" s="272"/>
      <c r="AV25" s="273"/>
      <c r="AW25" s="274">
        <f t="shared" si="15"/>
        <v>0</v>
      </c>
      <c r="AX25" s="275">
        <f t="shared" si="16"/>
        <v>0</v>
      </c>
      <c r="AY25" s="271"/>
      <c r="AZ25" s="272"/>
      <c r="BA25" s="273"/>
      <c r="BB25" s="274">
        <f t="shared" si="17"/>
        <v>0</v>
      </c>
      <c r="BC25" s="275">
        <f t="shared" si="18"/>
        <v>0</v>
      </c>
      <c r="BD25" s="271"/>
      <c r="BE25" s="272"/>
      <c r="BF25" s="273"/>
      <c r="BG25" s="274">
        <f t="shared" si="19"/>
        <v>0</v>
      </c>
      <c r="BH25" s="275">
        <f t="shared" si="20"/>
        <v>0</v>
      </c>
      <c r="BI25" s="271"/>
      <c r="BJ25" s="272"/>
      <c r="BK25" s="273"/>
      <c r="BL25" s="274">
        <f t="shared" si="21"/>
        <v>0</v>
      </c>
      <c r="BM25" s="275">
        <f t="shared" si="22"/>
        <v>0</v>
      </c>
      <c r="BN25" s="271"/>
      <c r="BO25" s="272"/>
      <c r="BP25" s="273"/>
      <c r="BQ25" s="274">
        <f t="shared" si="23"/>
        <v>0</v>
      </c>
      <c r="BR25" s="275">
        <f t="shared" si="24"/>
        <v>0</v>
      </c>
      <c r="BS25" s="271"/>
      <c r="BT25" s="272"/>
      <c r="BU25" s="273"/>
      <c r="BV25" s="274">
        <f t="shared" si="25"/>
        <v>0</v>
      </c>
      <c r="BW25" s="275">
        <f t="shared" si="26"/>
        <v>0</v>
      </c>
      <c r="BX25" s="271"/>
      <c r="BY25" s="272"/>
      <c r="BZ25" s="273"/>
      <c r="CA25" s="274">
        <f t="shared" si="27"/>
        <v>0</v>
      </c>
      <c r="CB25" s="275">
        <f t="shared" si="28"/>
        <v>0</v>
      </c>
      <c r="CC25" s="271"/>
      <c r="CD25" s="272"/>
      <c r="CE25" s="273"/>
      <c r="CF25" s="274">
        <f t="shared" si="29"/>
        <v>0</v>
      </c>
      <c r="CG25" s="275">
        <f t="shared" si="30"/>
        <v>0</v>
      </c>
      <c r="CH25" s="271"/>
      <c r="CI25" s="272"/>
      <c r="CJ25" s="273"/>
      <c r="CK25" s="274">
        <f t="shared" si="31"/>
        <v>0</v>
      </c>
      <c r="CL25" s="275">
        <f t="shared" si="32"/>
        <v>0</v>
      </c>
      <c r="CM25" s="271"/>
      <c r="CN25" s="272"/>
      <c r="CO25" s="273"/>
      <c r="CP25" s="274">
        <f t="shared" si="33"/>
        <v>0</v>
      </c>
      <c r="CQ25" s="275">
        <f t="shared" si="34"/>
        <v>0</v>
      </c>
      <c r="CR25" s="276" t="e">
        <f t="shared" si="35"/>
        <v>#DIV/0!</v>
      </c>
      <c r="CS25" s="277" t="e">
        <f t="shared" si="39"/>
        <v>#DIV/0!</v>
      </c>
      <c r="CT25" s="382">
        <f t="shared" si="40"/>
        <v>0</v>
      </c>
      <c r="CU25" s="383">
        <f t="shared" si="40"/>
        <v>0</v>
      </c>
      <c r="CV25" s="384">
        <f t="shared" si="40"/>
        <v>0</v>
      </c>
    </row>
    <row r="26" spans="1:100" s="247" customFormat="1" ht="11.25" x14ac:dyDescent="0.2">
      <c r="A26" s="270">
        <v>19</v>
      </c>
      <c r="B26" s="268"/>
      <c r="C26" s="269"/>
      <c r="D26" s="270"/>
      <c r="E26" s="256">
        <f t="shared" si="37"/>
        <v>0</v>
      </c>
      <c r="F26" s="271"/>
      <c r="G26" s="272"/>
      <c r="H26" s="273"/>
      <c r="I26" s="274">
        <f t="shared" si="38"/>
        <v>0</v>
      </c>
      <c r="J26" s="275">
        <f t="shared" si="0"/>
        <v>0</v>
      </c>
      <c r="K26" s="271"/>
      <c r="L26" s="272"/>
      <c r="M26" s="273"/>
      <c r="N26" s="274">
        <f t="shared" si="1"/>
        <v>0</v>
      </c>
      <c r="O26" s="275">
        <f t="shared" si="2"/>
        <v>0</v>
      </c>
      <c r="P26" s="271"/>
      <c r="Q26" s="272"/>
      <c r="R26" s="273"/>
      <c r="S26" s="274">
        <f t="shared" si="3"/>
        <v>0</v>
      </c>
      <c r="T26" s="275">
        <f t="shared" si="4"/>
        <v>0</v>
      </c>
      <c r="U26" s="271"/>
      <c r="V26" s="272"/>
      <c r="W26" s="273"/>
      <c r="X26" s="274">
        <f t="shared" si="5"/>
        <v>0</v>
      </c>
      <c r="Y26" s="275">
        <f t="shared" si="6"/>
        <v>0</v>
      </c>
      <c r="Z26" s="271"/>
      <c r="AA26" s="272"/>
      <c r="AB26" s="273"/>
      <c r="AC26" s="274">
        <f t="shared" si="7"/>
        <v>0</v>
      </c>
      <c r="AD26" s="275">
        <f t="shared" si="8"/>
        <v>0</v>
      </c>
      <c r="AE26" s="271"/>
      <c r="AF26" s="272"/>
      <c r="AG26" s="273"/>
      <c r="AH26" s="274">
        <f t="shared" si="9"/>
        <v>0</v>
      </c>
      <c r="AI26" s="275">
        <f t="shared" si="10"/>
        <v>0</v>
      </c>
      <c r="AJ26" s="271"/>
      <c r="AK26" s="272"/>
      <c r="AL26" s="273"/>
      <c r="AM26" s="274">
        <f t="shared" si="11"/>
        <v>0</v>
      </c>
      <c r="AN26" s="275">
        <f t="shared" si="12"/>
        <v>0</v>
      </c>
      <c r="AO26" s="271"/>
      <c r="AP26" s="272"/>
      <c r="AQ26" s="273"/>
      <c r="AR26" s="274">
        <f t="shared" si="13"/>
        <v>0</v>
      </c>
      <c r="AS26" s="275">
        <f t="shared" si="14"/>
        <v>0</v>
      </c>
      <c r="AT26" s="271"/>
      <c r="AU26" s="272"/>
      <c r="AV26" s="273"/>
      <c r="AW26" s="274">
        <f t="shared" si="15"/>
        <v>0</v>
      </c>
      <c r="AX26" s="275">
        <f t="shared" si="16"/>
        <v>0</v>
      </c>
      <c r="AY26" s="271"/>
      <c r="AZ26" s="272"/>
      <c r="BA26" s="273"/>
      <c r="BB26" s="274">
        <f t="shared" si="17"/>
        <v>0</v>
      </c>
      <c r="BC26" s="275">
        <f t="shared" si="18"/>
        <v>0</v>
      </c>
      <c r="BD26" s="271"/>
      <c r="BE26" s="272"/>
      <c r="BF26" s="273"/>
      <c r="BG26" s="274">
        <f t="shared" si="19"/>
        <v>0</v>
      </c>
      <c r="BH26" s="275">
        <f t="shared" si="20"/>
        <v>0</v>
      </c>
      <c r="BI26" s="271"/>
      <c r="BJ26" s="272"/>
      <c r="BK26" s="273"/>
      <c r="BL26" s="274">
        <f t="shared" si="21"/>
        <v>0</v>
      </c>
      <c r="BM26" s="275">
        <f t="shared" si="22"/>
        <v>0</v>
      </c>
      <c r="BN26" s="271"/>
      <c r="BO26" s="272"/>
      <c r="BP26" s="273"/>
      <c r="BQ26" s="274">
        <f t="shared" si="23"/>
        <v>0</v>
      </c>
      <c r="BR26" s="275">
        <f t="shared" si="24"/>
        <v>0</v>
      </c>
      <c r="BS26" s="271"/>
      <c r="BT26" s="272"/>
      <c r="BU26" s="273"/>
      <c r="BV26" s="274">
        <f t="shared" si="25"/>
        <v>0</v>
      </c>
      <c r="BW26" s="275">
        <f t="shared" si="26"/>
        <v>0</v>
      </c>
      <c r="BX26" s="271"/>
      <c r="BY26" s="272"/>
      <c r="BZ26" s="273"/>
      <c r="CA26" s="274">
        <f t="shared" si="27"/>
        <v>0</v>
      </c>
      <c r="CB26" s="275">
        <f t="shared" si="28"/>
        <v>0</v>
      </c>
      <c r="CC26" s="271"/>
      <c r="CD26" s="272"/>
      <c r="CE26" s="273"/>
      <c r="CF26" s="274">
        <f t="shared" si="29"/>
        <v>0</v>
      </c>
      <c r="CG26" s="275">
        <f t="shared" si="30"/>
        <v>0</v>
      </c>
      <c r="CH26" s="271"/>
      <c r="CI26" s="272"/>
      <c r="CJ26" s="273"/>
      <c r="CK26" s="274">
        <f t="shared" si="31"/>
        <v>0</v>
      </c>
      <c r="CL26" s="275">
        <f t="shared" si="32"/>
        <v>0</v>
      </c>
      <c r="CM26" s="271"/>
      <c r="CN26" s="272"/>
      <c r="CO26" s="273"/>
      <c r="CP26" s="274">
        <f t="shared" si="33"/>
        <v>0</v>
      </c>
      <c r="CQ26" s="275">
        <f t="shared" si="34"/>
        <v>0</v>
      </c>
      <c r="CR26" s="276" t="e">
        <f t="shared" si="35"/>
        <v>#DIV/0!</v>
      </c>
      <c r="CS26" s="277" t="e">
        <f t="shared" si="39"/>
        <v>#DIV/0!</v>
      </c>
      <c r="CT26" s="382">
        <f t="shared" si="40"/>
        <v>0</v>
      </c>
      <c r="CU26" s="383">
        <f t="shared" si="40"/>
        <v>0</v>
      </c>
      <c r="CV26" s="384">
        <f t="shared" si="40"/>
        <v>0</v>
      </c>
    </row>
    <row r="27" spans="1:100" s="247" customFormat="1" ht="11.25" x14ac:dyDescent="0.2">
      <c r="A27" s="270">
        <v>20</v>
      </c>
      <c r="B27" s="268"/>
      <c r="C27" s="269"/>
      <c r="D27" s="270"/>
      <c r="E27" s="256">
        <f t="shared" si="37"/>
        <v>0</v>
      </c>
      <c r="F27" s="271"/>
      <c r="G27" s="272"/>
      <c r="H27" s="273"/>
      <c r="I27" s="274">
        <f t="shared" si="38"/>
        <v>0</v>
      </c>
      <c r="J27" s="275">
        <f t="shared" si="0"/>
        <v>0</v>
      </c>
      <c r="K27" s="271"/>
      <c r="L27" s="272"/>
      <c r="M27" s="273"/>
      <c r="N27" s="274">
        <f t="shared" si="1"/>
        <v>0</v>
      </c>
      <c r="O27" s="275">
        <f t="shared" si="2"/>
        <v>0</v>
      </c>
      <c r="P27" s="271"/>
      <c r="Q27" s="272"/>
      <c r="R27" s="273"/>
      <c r="S27" s="274">
        <f t="shared" si="3"/>
        <v>0</v>
      </c>
      <c r="T27" s="275">
        <f t="shared" si="4"/>
        <v>0</v>
      </c>
      <c r="U27" s="271"/>
      <c r="V27" s="272"/>
      <c r="W27" s="273"/>
      <c r="X27" s="274">
        <f t="shared" si="5"/>
        <v>0</v>
      </c>
      <c r="Y27" s="275">
        <f t="shared" si="6"/>
        <v>0</v>
      </c>
      <c r="Z27" s="271"/>
      <c r="AA27" s="272"/>
      <c r="AB27" s="273"/>
      <c r="AC27" s="274">
        <f t="shared" si="7"/>
        <v>0</v>
      </c>
      <c r="AD27" s="275">
        <f t="shared" si="8"/>
        <v>0</v>
      </c>
      <c r="AE27" s="271"/>
      <c r="AF27" s="272"/>
      <c r="AG27" s="273"/>
      <c r="AH27" s="274">
        <f t="shared" si="9"/>
        <v>0</v>
      </c>
      <c r="AI27" s="275">
        <f t="shared" si="10"/>
        <v>0</v>
      </c>
      <c r="AJ27" s="271"/>
      <c r="AK27" s="272"/>
      <c r="AL27" s="273"/>
      <c r="AM27" s="274">
        <f t="shared" si="11"/>
        <v>0</v>
      </c>
      <c r="AN27" s="275">
        <f t="shared" si="12"/>
        <v>0</v>
      </c>
      <c r="AO27" s="271"/>
      <c r="AP27" s="272"/>
      <c r="AQ27" s="273"/>
      <c r="AR27" s="274">
        <f t="shared" si="13"/>
        <v>0</v>
      </c>
      <c r="AS27" s="275">
        <f t="shared" si="14"/>
        <v>0</v>
      </c>
      <c r="AT27" s="271"/>
      <c r="AU27" s="272"/>
      <c r="AV27" s="273"/>
      <c r="AW27" s="274">
        <f t="shared" si="15"/>
        <v>0</v>
      </c>
      <c r="AX27" s="275">
        <f t="shared" si="16"/>
        <v>0</v>
      </c>
      <c r="AY27" s="271"/>
      <c r="AZ27" s="272"/>
      <c r="BA27" s="273"/>
      <c r="BB27" s="274">
        <f t="shared" si="17"/>
        <v>0</v>
      </c>
      <c r="BC27" s="275">
        <f t="shared" si="18"/>
        <v>0</v>
      </c>
      <c r="BD27" s="271"/>
      <c r="BE27" s="272"/>
      <c r="BF27" s="273"/>
      <c r="BG27" s="274">
        <f t="shared" si="19"/>
        <v>0</v>
      </c>
      <c r="BH27" s="275">
        <f t="shared" si="20"/>
        <v>0</v>
      </c>
      <c r="BI27" s="271"/>
      <c r="BJ27" s="272"/>
      <c r="BK27" s="273"/>
      <c r="BL27" s="274">
        <f t="shared" si="21"/>
        <v>0</v>
      </c>
      <c r="BM27" s="275">
        <f t="shared" si="22"/>
        <v>0</v>
      </c>
      <c r="BN27" s="271"/>
      <c r="BO27" s="272"/>
      <c r="BP27" s="273"/>
      <c r="BQ27" s="274">
        <f t="shared" si="23"/>
        <v>0</v>
      </c>
      <c r="BR27" s="275">
        <f t="shared" si="24"/>
        <v>0</v>
      </c>
      <c r="BS27" s="271"/>
      <c r="BT27" s="272"/>
      <c r="BU27" s="273"/>
      <c r="BV27" s="274">
        <f t="shared" si="25"/>
        <v>0</v>
      </c>
      <c r="BW27" s="275">
        <f t="shared" si="26"/>
        <v>0</v>
      </c>
      <c r="BX27" s="271"/>
      <c r="BY27" s="272"/>
      <c r="BZ27" s="273"/>
      <c r="CA27" s="274">
        <f t="shared" si="27"/>
        <v>0</v>
      </c>
      <c r="CB27" s="275">
        <f t="shared" si="28"/>
        <v>0</v>
      </c>
      <c r="CC27" s="271"/>
      <c r="CD27" s="272"/>
      <c r="CE27" s="273"/>
      <c r="CF27" s="274">
        <f t="shared" si="29"/>
        <v>0</v>
      </c>
      <c r="CG27" s="275">
        <f t="shared" si="30"/>
        <v>0</v>
      </c>
      <c r="CH27" s="271"/>
      <c r="CI27" s="272"/>
      <c r="CJ27" s="273"/>
      <c r="CK27" s="274">
        <f t="shared" si="31"/>
        <v>0</v>
      </c>
      <c r="CL27" s="275">
        <f t="shared" si="32"/>
        <v>0</v>
      </c>
      <c r="CM27" s="271"/>
      <c r="CN27" s="272"/>
      <c r="CO27" s="273"/>
      <c r="CP27" s="274">
        <f t="shared" si="33"/>
        <v>0</v>
      </c>
      <c r="CQ27" s="275">
        <f t="shared" si="34"/>
        <v>0</v>
      </c>
      <c r="CR27" s="276" t="e">
        <f t="shared" si="35"/>
        <v>#DIV/0!</v>
      </c>
      <c r="CS27" s="277" t="e">
        <f t="shared" si="39"/>
        <v>#DIV/0!</v>
      </c>
      <c r="CT27" s="382">
        <f t="shared" si="40"/>
        <v>0</v>
      </c>
      <c r="CU27" s="383">
        <f t="shared" si="40"/>
        <v>0</v>
      </c>
      <c r="CV27" s="384">
        <f t="shared" si="40"/>
        <v>0</v>
      </c>
    </row>
    <row r="28" spans="1:100" s="247" customFormat="1" ht="22.5" x14ac:dyDescent="0.2">
      <c r="A28" s="385"/>
      <c r="B28" s="373"/>
      <c r="C28" s="374" t="s">
        <v>393</v>
      </c>
      <c r="D28" s="375">
        <f>SUM(D8:D27)</f>
        <v>3</v>
      </c>
      <c r="E28" s="371">
        <f t="shared" si="37"/>
        <v>0</v>
      </c>
      <c r="F28" s="376" t="e">
        <f>I28/H28</f>
        <v>#DIV/0!</v>
      </c>
      <c r="G28" s="377" t="e">
        <f>J28/H28</f>
        <v>#DIV/0!</v>
      </c>
      <c r="H28" s="378">
        <f>SUM(H8:H27)</f>
        <v>0</v>
      </c>
      <c r="I28" s="377">
        <f>SUM(I8:I27)</f>
        <v>0</v>
      </c>
      <c r="J28" s="379">
        <f>SUM(J8:J27)</f>
        <v>0</v>
      </c>
      <c r="K28" s="376" t="e">
        <f>N28/M28</f>
        <v>#DIV/0!</v>
      </c>
      <c r="L28" s="377" t="e">
        <f>O28/M28</f>
        <v>#DIV/0!</v>
      </c>
      <c r="M28" s="378">
        <f>SUM(M8:M27)</f>
        <v>0</v>
      </c>
      <c r="N28" s="377">
        <f>SUM(N8:N27)</f>
        <v>0</v>
      </c>
      <c r="O28" s="379">
        <f>SUM(O8:O27)</f>
        <v>0</v>
      </c>
      <c r="P28" s="376">
        <f>S28/R28</f>
        <v>6</v>
      </c>
      <c r="Q28" s="377">
        <f>T28/R28</f>
        <v>6</v>
      </c>
      <c r="R28" s="378">
        <f>SUM(R8:R27)</f>
        <v>1</v>
      </c>
      <c r="S28" s="377">
        <f>SUM(S8:S27)</f>
        <v>6</v>
      </c>
      <c r="T28" s="379">
        <f>SUM(T8:T27)</f>
        <v>6</v>
      </c>
      <c r="U28" s="376" t="e">
        <f>X28/W28</f>
        <v>#DIV/0!</v>
      </c>
      <c r="V28" s="377" t="e">
        <f>Y28/W28</f>
        <v>#DIV/0!</v>
      </c>
      <c r="W28" s="378">
        <f>SUM(W8:W27)</f>
        <v>0</v>
      </c>
      <c r="X28" s="377">
        <f>SUM(X8:X27)</f>
        <v>0</v>
      </c>
      <c r="Y28" s="379">
        <f>SUM(Y8:Y27)</f>
        <v>0</v>
      </c>
      <c r="Z28" s="376" t="e">
        <f>AC28/AB28</f>
        <v>#DIV/0!</v>
      </c>
      <c r="AA28" s="377" t="e">
        <f>AD28/AB28</f>
        <v>#DIV/0!</v>
      </c>
      <c r="AB28" s="378">
        <f>SUM(AB8:AB27)</f>
        <v>0</v>
      </c>
      <c r="AC28" s="377">
        <f>SUM(AC8:AC27)</f>
        <v>0</v>
      </c>
      <c r="AD28" s="379">
        <f>SUM(AD8:AD27)</f>
        <v>0</v>
      </c>
      <c r="AE28" s="376" t="e">
        <f>AH28/AG28</f>
        <v>#DIV/0!</v>
      </c>
      <c r="AF28" s="377" t="e">
        <f>AI28/AG28</f>
        <v>#DIV/0!</v>
      </c>
      <c r="AG28" s="378">
        <f>SUM(AG8:AG27)</f>
        <v>0</v>
      </c>
      <c r="AH28" s="377">
        <f>SUM(AH8:AH27)</f>
        <v>0</v>
      </c>
      <c r="AI28" s="379">
        <f>SUM(AI8:AI27)</f>
        <v>0</v>
      </c>
      <c r="AJ28" s="376" t="e">
        <f>AM28/AL28</f>
        <v>#DIV/0!</v>
      </c>
      <c r="AK28" s="377" t="e">
        <f>AN28/AL28</f>
        <v>#DIV/0!</v>
      </c>
      <c r="AL28" s="378">
        <f>SUM(AL8:AL27)</f>
        <v>0</v>
      </c>
      <c r="AM28" s="377">
        <f>SUM(AM8:AM27)</f>
        <v>0</v>
      </c>
      <c r="AN28" s="379">
        <f>SUM(AN8:AN27)</f>
        <v>0</v>
      </c>
      <c r="AO28" s="376">
        <f>AR28/AQ28</f>
        <v>13</v>
      </c>
      <c r="AP28" s="377">
        <f>AS28/AQ28</f>
        <v>13</v>
      </c>
      <c r="AQ28" s="378">
        <f>SUM(AQ8:AQ27)</f>
        <v>1</v>
      </c>
      <c r="AR28" s="377">
        <f>SUM(AR8:AR27)</f>
        <v>13</v>
      </c>
      <c r="AS28" s="379">
        <f>SUM(AS8:AS27)</f>
        <v>13</v>
      </c>
      <c r="AT28" s="376" t="e">
        <f>AW28/AV28</f>
        <v>#DIV/0!</v>
      </c>
      <c r="AU28" s="377" t="e">
        <f>AX28/AV28</f>
        <v>#DIV/0!</v>
      </c>
      <c r="AV28" s="378">
        <f>SUM(AV8:AV27)</f>
        <v>0</v>
      </c>
      <c r="AW28" s="377">
        <f>SUM(AW8:AW27)</f>
        <v>0</v>
      </c>
      <c r="AX28" s="379">
        <f>SUM(AX8:AX27)</f>
        <v>0</v>
      </c>
      <c r="AY28" s="376" t="e">
        <f>BB28/BA28</f>
        <v>#DIV/0!</v>
      </c>
      <c r="AZ28" s="377" t="e">
        <f>BC28/BA28</f>
        <v>#DIV/0!</v>
      </c>
      <c r="BA28" s="378">
        <f>SUM(BA8:BA27)</f>
        <v>0</v>
      </c>
      <c r="BB28" s="377">
        <f>SUM(BB8:BB27)</f>
        <v>0</v>
      </c>
      <c r="BC28" s="379">
        <f>SUM(BC8:BC27)</f>
        <v>0</v>
      </c>
      <c r="BD28" s="376" t="e">
        <f>BG28/BF28</f>
        <v>#DIV/0!</v>
      </c>
      <c r="BE28" s="377" t="e">
        <f>BH28/BF28</f>
        <v>#DIV/0!</v>
      </c>
      <c r="BF28" s="378">
        <f>SUM(BF8:BF27)</f>
        <v>0</v>
      </c>
      <c r="BG28" s="377">
        <f>SUM(BG8:BG27)</f>
        <v>0</v>
      </c>
      <c r="BH28" s="379">
        <f>SUM(BH8:BH27)</f>
        <v>0</v>
      </c>
      <c r="BI28" s="376" t="e">
        <f>BL28/BK28</f>
        <v>#DIV/0!</v>
      </c>
      <c r="BJ28" s="377" t="e">
        <f>BM28/BK28</f>
        <v>#DIV/0!</v>
      </c>
      <c r="BK28" s="378">
        <f>SUM(BK8:BK27)</f>
        <v>0</v>
      </c>
      <c r="BL28" s="377">
        <f>SUM(BL8:BL27)</f>
        <v>0</v>
      </c>
      <c r="BM28" s="379">
        <f>SUM(BM8:BM27)</f>
        <v>0</v>
      </c>
      <c r="BN28" s="376" t="e">
        <f>BQ28/BP28</f>
        <v>#DIV/0!</v>
      </c>
      <c r="BO28" s="377" t="e">
        <f>BR28/BP28</f>
        <v>#DIV/0!</v>
      </c>
      <c r="BP28" s="378">
        <f>SUM(BP8:BP27)</f>
        <v>0</v>
      </c>
      <c r="BQ28" s="377">
        <f>SUM(BQ8:BQ27)</f>
        <v>0</v>
      </c>
      <c r="BR28" s="379">
        <f>SUM(BR8:BR27)</f>
        <v>0</v>
      </c>
      <c r="BS28" s="376">
        <f>BV28/BU28</f>
        <v>9.5</v>
      </c>
      <c r="BT28" s="377">
        <f>BW28/BU28</f>
        <v>9.5</v>
      </c>
      <c r="BU28" s="378">
        <f>SUM(BU8:BU27)</f>
        <v>1</v>
      </c>
      <c r="BV28" s="377">
        <f>SUM(BV8:BV27)</f>
        <v>9.5</v>
      </c>
      <c r="BW28" s="379">
        <f>SUM(BW8:BW27)</f>
        <v>9.5</v>
      </c>
      <c r="BX28" s="376" t="e">
        <f>CA28/BZ28</f>
        <v>#DIV/0!</v>
      </c>
      <c r="BY28" s="377" t="e">
        <f>CB28/BZ28</f>
        <v>#DIV/0!</v>
      </c>
      <c r="BZ28" s="378">
        <f>SUM(BZ8:BZ27)</f>
        <v>0</v>
      </c>
      <c r="CA28" s="377">
        <f>SUM(CA8:CA27)</f>
        <v>0</v>
      </c>
      <c r="CB28" s="379">
        <f>SUM(CB8:CB27)</f>
        <v>0</v>
      </c>
      <c r="CC28" s="376" t="e">
        <f>CF28/CE28</f>
        <v>#DIV/0!</v>
      </c>
      <c r="CD28" s="377" t="e">
        <f>CG28/CE28</f>
        <v>#DIV/0!</v>
      </c>
      <c r="CE28" s="378">
        <f>SUM(CE8:CE27)</f>
        <v>0</v>
      </c>
      <c r="CF28" s="377">
        <f>SUM(CF8:CF27)</f>
        <v>0</v>
      </c>
      <c r="CG28" s="379">
        <f>SUM(CG8:CG27)</f>
        <v>0</v>
      </c>
      <c r="CH28" s="376" t="e">
        <f>CK28/CJ28</f>
        <v>#DIV/0!</v>
      </c>
      <c r="CI28" s="377" t="e">
        <f>CL28/CJ28</f>
        <v>#DIV/0!</v>
      </c>
      <c r="CJ28" s="378">
        <f>SUM(CJ8:CJ27)</f>
        <v>0</v>
      </c>
      <c r="CK28" s="377">
        <f>SUM(CK8:CK27)</f>
        <v>0</v>
      </c>
      <c r="CL28" s="379">
        <f>SUM(CL8:CL27)</f>
        <v>0</v>
      </c>
      <c r="CM28" s="376" t="e">
        <f>CP28/CO28</f>
        <v>#DIV/0!</v>
      </c>
      <c r="CN28" s="377" t="e">
        <f>CQ28/CO28</f>
        <v>#DIV/0!</v>
      </c>
      <c r="CO28" s="378">
        <f>SUM(CO8:CO27)</f>
        <v>0</v>
      </c>
      <c r="CP28" s="377">
        <f>SUM(CP8:CP27)</f>
        <v>0</v>
      </c>
      <c r="CQ28" s="379">
        <f>SUM(CQ8:CQ27)</f>
        <v>0</v>
      </c>
      <c r="CR28" s="376">
        <f>CU28/CT28</f>
        <v>9.5</v>
      </c>
      <c r="CS28" s="377">
        <f>CV28/CT28</f>
        <v>9.5</v>
      </c>
      <c r="CT28" s="378">
        <f>SUM(CT8:CT27)</f>
        <v>3</v>
      </c>
      <c r="CU28" s="377">
        <f>SUM(CU8:CU27)</f>
        <v>28.5</v>
      </c>
      <c r="CV28" s="379">
        <f>SUM(CV8:CV27)</f>
        <v>28.5</v>
      </c>
    </row>
    <row r="30" spans="1:100" ht="93.75" customHeight="1" x14ac:dyDescent="0.2">
      <c r="B30" s="761" t="s">
        <v>352</v>
      </c>
      <c r="C30" s="761"/>
      <c r="D30" s="761"/>
      <c r="E30" s="761"/>
      <c r="F30" s="761"/>
      <c r="G30" s="761"/>
      <c r="H30" s="761"/>
      <c r="I30" s="761"/>
      <c r="J30" s="761"/>
    </row>
    <row r="31" spans="1:100" s="290" customFormat="1" ht="32.25" customHeight="1" x14ac:dyDescent="0.2">
      <c r="B31" s="1034" t="s">
        <v>349</v>
      </c>
      <c r="C31" s="1034"/>
      <c r="D31" s="1034"/>
      <c r="E31" s="1034"/>
      <c r="F31" s="1034"/>
      <c r="G31" s="1034"/>
      <c r="H31" s="1034"/>
      <c r="I31" s="1034"/>
      <c r="J31" s="1034"/>
      <c r="K31" s="286"/>
      <c r="L31" s="286"/>
      <c r="M31" s="286"/>
      <c r="N31" s="286"/>
      <c r="O31" s="286"/>
      <c r="P31" s="286"/>
      <c r="Q31" s="286"/>
    </row>
  </sheetData>
  <mergeCells count="83">
    <mergeCell ref="CT6:CT7"/>
    <mergeCell ref="CU6:CV6"/>
    <mergeCell ref="B30:J30"/>
    <mergeCell ref="B31:J31"/>
    <mergeCell ref="CJ6:CJ7"/>
    <mergeCell ref="CK6:CL6"/>
    <mergeCell ref="CM6:CN6"/>
    <mergeCell ref="CO6:CO7"/>
    <mergeCell ref="CP6:CQ6"/>
    <mergeCell ref="CR6:CS6"/>
    <mergeCell ref="BZ6:BZ7"/>
    <mergeCell ref="CA6:CB6"/>
    <mergeCell ref="CC6:CD6"/>
    <mergeCell ref="CE6:CE7"/>
    <mergeCell ref="CF6:CG6"/>
    <mergeCell ref="CH6:CI6"/>
    <mergeCell ref="BX6:BY6"/>
    <mergeCell ref="BF6:BF7"/>
    <mergeCell ref="BG6:BH6"/>
    <mergeCell ref="BI6:BJ6"/>
    <mergeCell ref="BK6:BK7"/>
    <mergeCell ref="BL6:BM6"/>
    <mergeCell ref="BN6:BO6"/>
    <mergeCell ref="BP6:BP7"/>
    <mergeCell ref="BQ6:BR6"/>
    <mergeCell ref="BS6:BT6"/>
    <mergeCell ref="BU6:BU7"/>
    <mergeCell ref="BV6:BW6"/>
    <mergeCell ref="AV6:AV7"/>
    <mergeCell ref="AW6:AX6"/>
    <mergeCell ref="AY6:AZ6"/>
    <mergeCell ref="BA6:BA7"/>
    <mergeCell ref="BB6:BC6"/>
    <mergeCell ref="AM6:AN6"/>
    <mergeCell ref="AO6:AP6"/>
    <mergeCell ref="AQ6:AQ7"/>
    <mergeCell ref="AR6:AS6"/>
    <mergeCell ref="AT6:AU6"/>
    <mergeCell ref="BS5:BW5"/>
    <mergeCell ref="BX5:CB5"/>
    <mergeCell ref="AJ6:AK6"/>
    <mergeCell ref="R6:R7"/>
    <mergeCell ref="S6:T6"/>
    <mergeCell ref="U6:V6"/>
    <mergeCell ref="W6:W7"/>
    <mergeCell ref="X6:Y6"/>
    <mergeCell ref="Z6:AA6"/>
    <mergeCell ref="AB6:AB7"/>
    <mergeCell ref="AC6:AD6"/>
    <mergeCell ref="AE6:AF6"/>
    <mergeCell ref="AG6:AG7"/>
    <mergeCell ref="AH6:AI6"/>
    <mergeCell ref="BD6:BE6"/>
    <mergeCell ref="AL6:AL7"/>
    <mergeCell ref="A4:A7"/>
    <mergeCell ref="B4:B7"/>
    <mergeCell ref="U5:Y5"/>
    <mergeCell ref="Z5:AD5"/>
    <mergeCell ref="AE5:AI5"/>
    <mergeCell ref="F6:G6"/>
    <mergeCell ref="H6:H7"/>
    <mergeCell ref="I6:J6"/>
    <mergeCell ref="K6:L6"/>
    <mergeCell ref="M6:M7"/>
    <mergeCell ref="N6:O6"/>
    <mergeCell ref="P6:Q6"/>
    <mergeCell ref="C4:C7"/>
    <mergeCell ref="CR4:CV5"/>
    <mergeCell ref="D5:D7"/>
    <mergeCell ref="E5:E7"/>
    <mergeCell ref="F5:J5"/>
    <mergeCell ref="K5:O5"/>
    <mergeCell ref="P5:T5"/>
    <mergeCell ref="AT5:AX5"/>
    <mergeCell ref="AJ5:AN5"/>
    <mergeCell ref="AO5:AS5"/>
    <mergeCell ref="CC5:CG5"/>
    <mergeCell ref="CH5:CL5"/>
    <mergeCell ref="CM5:CQ5"/>
    <mergeCell ref="AY5:BC5"/>
    <mergeCell ref="BD5:BH5"/>
    <mergeCell ref="BI5:BM5"/>
    <mergeCell ref="BN5:BR5"/>
  </mergeCells>
  <conditionalFormatting sqref="F8:CV8 F11:CQ14 CR11:CS21 F9:CS10 CU9:CV14 CT9:CT27 F28:CV28">
    <cfRule type="cellIs" dxfId="5" priority="6" operator="equal">
      <formula>0</formula>
    </cfRule>
  </conditionalFormatting>
  <conditionalFormatting sqref="CU15:CV20 F15:CQ20">
    <cfRule type="cellIs" dxfId="4" priority="5" operator="equal">
      <formula>0</formula>
    </cfRule>
  </conditionalFormatting>
  <conditionalFormatting sqref="F22:CS26 F21:CQ21 CU21:CV26">
    <cfRule type="cellIs" dxfId="3" priority="4" operator="equal">
      <formula>0</formula>
    </cfRule>
  </conditionalFormatting>
  <conditionalFormatting sqref="F27:CS27 CU27:CV27">
    <cfRule type="cellIs" dxfId="2" priority="3" operator="equal">
      <formula>0</formula>
    </cfRule>
  </conditionalFormatting>
  <conditionalFormatting sqref="E8:E28">
    <cfRule type="cellIs" dxfId="1" priority="2" operator="equal">
      <formula>0</formula>
    </cfRule>
  </conditionalFormatting>
  <conditionalFormatting sqref="D28">
    <cfRule type="cellIs" dxfId="0" priority="1" operator="equal">
      <formula>0</formula>
    </cfRule>
  </conditionalFormatting>
  <pageMargins left="0.7" right="0.7" top="0.75" bottom="0.75" header="0.3" footer="0.3"/>
  <pageSetup paperSize="9" orientation="landscape" r:id="rId1"/>
  <ignoredErrors>
    <ignoredError sqref="D8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L50"/>
  <sheetViews>
    <sheetView topLeftCell="A4" workbookViewId="0">
      <selection activeCell="I9" sqref="I9"/>
    </sheetView>
  </sheetViews>
  <sheetFormatPr defaultRowHeight="12" x14ac:dyDescent="0.2"/>
  <cols>
    <col min="1" max="1" width="40.28515625" style="440" customWidth="1"/>
    <col min="2" max="2" width="3.140625" style="440" customWidth="1"/>
    <col min="3" max="3" width="5.28515625" style="440" customWidth="1"/>
    <col min="4" max="4" width="5.28515625" style="399" customWidth="1"/>
    <col min="5" max="8" width="5.28515625" style="440" customWidth="1"/>
    <col min="9" max="12" width="5.28515625" style="399" customWidth="1"/>
    <col min="13" max="16384" width="9.140625" style="399"/>
  </cols>
  <sheetData>
    <row r="1" spans="1:12" s="398" customFormat="1" ht="32.25" customHeight="1" x14ac:dyDescent="0.2">
      <c r="A1" s="1044" t="s">
        <v>399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  <c r="L1" s="1044"/>
    </row>
    <row r="2" spans="1:12" ht="26.25" customHeight="1" x14ac:dyDescent="0.2">
      <c r="A2" s="1045" t="s">
        <v>400</v>
      </c>
      <c r="B2" s="1048" t="s">
        <v>401</v>
      </c>
      <c r="C2" s="836" t="s">
        <v>402</v>
      </c>
      <c r="D2" s="1049"/>
      <c r="E2" s="1049"/>
      <c r="F2" s="1049"/>
      <c r="G2" s="837"/>
      <c r="H2" s="1049" t="s">
        <v>403</v>
      </c>
      <c r="I2" s="1049"/>
      <c r="J2" s="1049"/>
      <c r="K2" s="1049"/>
      <c r="L2" s="837"/>
    </row>
    <row r="3" spans="1:12" ht="13.5" customHeight="1" x14ac:dyDescent="0.2">
      <c r="A3" s="1046"/>
      <c r="B3" s="843"/>
      <c r="C3" s="1050" t="s">
        <v>442</v>
      </c>
      <c r="D3" s="870" t="s">
        <v>405</v>
      </c>
      <c r="E3" s="1042" t="s">
        <v>4</v>
      </c>
      <c r="F3" s="1042"/>
      <c r="G3" s="1043"/>
      <c r="H3" s="1052" t="s">
        <v>404</v>
      </c>
      <c r="I3" s="870" t="s">
        <v>406</v>
      </c>
      <c r="J3" s="1042" t="s">
        <v>4</v>
      </c>
      <c r="K3" s="1042"/>
      <c r="L3" s="1043"/>
    </row>
    <row r="4" spans="1:12" ht="146.25" customHeight="1" x14ac:dyDescent="0.2">
      <c r="A4" s="1047"/>
      <c r="B4" s="844"/>
      <c r="C4" s="842"/>
      <c r="D4" s="1051"/>
      <c r="E4" s="178" t="s">
        <v>407</v>
      </c>
      <c r="F4" s="178" t="s">
        <v>408</v>
      </c>
      <c r="G4" s="180" t="s">
        <v>409</v>
      </c>
      <c r="H4" s="1053"/>
      <c r="I4" s="1051"/>
      <c r="J4" s="178" t="s">
        <v>410</v>
      </c>
      <c r="K4" s="178" t="s">
        <v>408</v>
      </c>
      <c r="L4" s="180" t="s">
        <v>409</v>
      </c>
    </row>
    <row r="5" spans="1:12" s="6" customFormat="1" x14ac:dyDescent="0.2">
      <c r="A5" s="400" t="s">
        <v>404</v>
      </c>
      <c r="B5" s="401">
        <v>1</v>
      </c>
      <c r="C5" s="402">
        <f>C6+C9</f>
        <v>62</v>
      </c>
      <c r="D5" s="403">
        <f t="shared" ref="D5:L5" si="0">D6+D9</f>
        <v>7</v>
      </c>
      <c r="E5" s="403">
        <f t="shared" si="0"/>
        <v>0</v>
      </c>
      <c r="F5" s="403">
        <f t="shared" si="0"/>
        <v>5</v>
      </c>
      <c r="G5" s="404">
        <f t="shared" si="0"/>
        <v>2</v>
      </c>
      <c r="H5" s="405">
        <f t="shared" si="0"/>
        <v>61</v>
      </c>
      <c r="I5" s="406">
        <f t="shared" si="0"/>
        <v>0</v>
      </c>
      <c r="J5" s="406">
        <f t="shared" si="0"/>
        <v>0</v>
      </c>
      <c r="K5" s="406">
        <f t="shared" si="0"/>
        <v>0</v>
      </c>
      <c r="L5" s="407">
        <f t="shared" si="0"/>
        <v>0</v>
      </c>
    </row>
    <row r="6" spans="1:12" s="6" customFormat="1" x14ac:dyDescent="0.2">
      <c r="A6" s="408" t="s">
        <v>82</v>
      </c>
      <c r="B6" s="409">
        <v>2</v>
      </c>
      <c r="C6" s="410">
        <f>C7+C8</f>
        <v>4</v>
      </c>
      <c r="D6" s="411">
        <f t="shared" ref="D6:L6" si="1">D7+D8</f>
        <v>1</v>
      </c>
      <c r="E6" s="411">
        <f t="shared" si="1"/>
        <v>0</v>
      </c>
      <c r="F6" s="411">
        <f t="shared" si="1"/>
        <v>1</v>
      </c>
      <c r="G6" s="412">
        <f t="shared" si="1"/>
        <v>0</v>
      </c>
      <c r="H6" s="413">
        <f t="shared" si="1"/>
        <v>4</v>
      </c>
      <c r="I6" s="346">
        <f t="shared" si="1"/>
        <v>0</v>
      </c>
      <c r="J6" s="346">
        <f t="shared" si="1"/>
        <v>0</v>
      </c>
      <c r="K6" s="346">
        <f t="shared" si="1"/>
        <v>0</v>
      </c>
      <c r="L6" s="349">
        <f t="shared" si="1"/>
        <v>0</v>
      </c>
    </row>
    <row r="7" spans="1:12" s="6" customFormat="1" ht="11.45" customHeight="1" x14ac:dyDescent="0.2">
      <c r="A7" s="414" t="s">
        <v>13</v>
      </c>
      <c r="B7" s="415">
        <v>3</v>
      </c>
      <c r="C7" s="416">
        <v>1</v>
      </c>
      <c r="D7" s="411">
        <f>SUM(E7:G7)</f>
        <v>0</v>
      </c>
      <c r="E7" s="417"/>
      <c r="F7" s="417"/>
      <c r="G7" s="418"/>
      <c r="H7" s="419">
        <f>'РИК 83'!C10</f>
        <v>1</v>
      </c>
      <c r="I7" s="411">
        <f>SUM(J7:L7)</f>
        <v>0</v>
      </c>
      <c r="J7" s="133"/>
      <c r="K7" s="133"/>
      <c r="L7" s="134"/>
    </row>
    <row r="8" spans="1:12" s="6" customFormat="1" x14ac:dyDescent="0.2">
      <c r="A8" s="420" t="s">
        <v>146</v>
      </c>
      <c r="B8" s="421">
        <v>4</v>
      </c>
      <c r="C8" s="416">
        <v>3</v>
      </c>
      <c r="D8" s="411">
        <f>SUM(E8:G8)</f>
        <v>1</v>
      </c>
      <c r="E8" s="417"/>
      <c r="F8" s="417">
        <v>1</v>
      </c>
      <c r="G8" s="418"/>
      <c r="H8" s="419">
        <f>'РИК 83'!C11</f>
        <v>3</v>
      </c>
      <c r="I8" s="411">
        <f>SUM(J8:L8)</f>
        <v>0</v>
      </c>
      <c r="J8" s="133"/>
      <c r="K8" s="133"/>
      <c r="L8" s="134"/>
    </row>
    <row r="9" spans="1:12" s="6" customFormat="1" x14ac:dyDescent="0.2">
      <c r="A9" s="408" t="s">
        <v>156</v>
      </c>
      <c r="B9" s="409">
        <v>5</v>
      </c>
      <c r="C9" s="410">
        <f>C10+C31+C32+C33+C34+C35+C36+C37</f>
        <v>58</v>
      </c>
      <c r="D9" s="411">
        <f t="shared" ref="D9:L9" si="2">D10+D31+D32+D33+D34+D35+D36+D37</f>
        <v>6</v>
      </c>
      <c r="E9" s="411">
        <f t="shared" si="2"/>
        <v>0</v>
      </c>
      <c r="F9" s="411">
        <f t="shared" si="2"/>
        <v>4</v>
      </c>
      <c r="G9" s="412">
        <f t="shared" si="2"/>
        <v>2</v>
      </c>
      <c r="H9" s="413">
        <f t="shared" si="2"/>
        <v>57</v>
      </c>
      <c r="I9" s="346">
        <f t="shared" si="2"/>
        <v>0</v>
      </c>
      <c r="J9" s="346">
        <f t="shared" si="2"/>
        <v>0</v>
      </c>
      <c r="K9" s="346">
        <f t="shared" si="2"/>
        <v>0</v>
      </c>
      <c r="L9" s="349">
        <f t="shared" si="2"/>
        <v>0</v>
      </c>
    </row>
    <row r="10" spans="1:12" s="6" customFormat="1" x14ac:dyDescent="0.2">
      <c r="A10" s="422" t="s">
        <v>157</v>
      </c>
      <c r="B10" s="423">
        <v>6</v>
      </c>
      <c r="C10" s="424">
        <f>SUM(C11:C30)</f>
        <v>51</v>
      </c>
      <c r="D10" s="425">
        <f t="shared" ref="D10:L10" si="3">SUM(D11:D30)</f>
        <v>6</v>
      </c>
      <c r="E10" s="425">
        <f t="shared" si="3"/>
        <v>0</v>
      </c>
      <c r="F10" s="425">
        <f t="shared" si="3"/>
        <v>4</v>
      </c>
      <c r="G10" s="426">
        <f t="shared" si="3"/>
        <v>2</v>
      </c>
      <c r="H10" s="427">
        <f t="shared" si="3"/>
        <v>50</v>
      </c>
      <c r="I10" s="428">
        <f t="shared" si="3"/>
        <v>0</v>
      </c>
      <c r="J10" s="428">
        <f t="shared" si="3"/>
        <v>0</v>
      </c>
      <c r="K10" s="428">
        <f t="shared" si="3"/>
        <v>0</v>
      </c>
      <c r="L10" s="429">
        <f t="shared" si="3"/>
        <v>0</v>
      </c>
    </row>
    <row r="11" spans="1:12" s="6" customFormat="1" x14ac:dyDescent="0.2">
      <c r="A11" s="430" t="s">
        <v>150</v>
      </c>
      <c r="B11" s="415">
        <v>7</v>
      </c>
      <c r="C11" s="416">
        <v>16</v>
      </c>
      <c r="D11" s="411">
        <f>SUM(E11:G11)</f>
        <v>3</v>
      </c>
      <c r="E11" s="417"/>
      <c r="F11" s="417">
        <v>2</v>
      </c>
      <c r="G11" s="418">
        <v>1</v>
      </c>
      <c r="H11" s="419">
        <f>'РИК 83'!C16</f>
        <v>16</v>
      </c>
      <c r="I11" s="411">
        <f>SUM(J11:L11)</f>
        <v>0</v>
      </c>
      <c r="J11" s="133"/>
      <c r="K11" s="133"/>
      <c r="L11" s="134"/>
    </row>
    <row r="12" spans="1:12" s="6" customFormat="1" x14ac:dyDescent="0.2">
      <c r="A12" s="430" t="s">
        <v>20</v>
      </c>
      <c r="B12" s="415">
        <v>8</v>
      </c>
      <c r="C12" s="416">
        <v>5</v>
      </c>
      <c r="D12" s="411">
        <f t="shared" ref="D12:D37" si="4">SUM(E12:G12)</f>
        <v>0</v>
      </c>
      <c r="E12" s="417"/>
      <c r="F12" s="417"/>
      <c r="G12" s="418"/>
      <c r="H12" s="419">
        <f>'РИК 83'!C17</f>
        <v>5</v>
      </c>
      <c r="I12" s="411">
        <f t="shared" ref="I12:I37" si="5">SUM(J12:L12)</f>
        <v>0</v>
      </c>
      <c r="J12" s="133"/>
      <c r="K12" s="133"/>
      <c r="L12" s="134"/>
    </row>
    <row r="13" spans="1:12" s="6" customFormat="1" x14ac:dyDescent="0.2">
      <c r="A13" s="430" t="s">
        <v>68</v>
      </c>
      <c r="B13" s="415">
        <v>9</v>
      </c>
      <c r="C13" s="416"/>
      <c r="D13" s="411">
        <f t="shared" si="4"/>
        <v>0</v>
      </c>
      <c r="E13" s="417"/>
      <c r="F13" s="417"/>
      <c r="G13" s="418"/>
      <c r="H13" s="419">
        <f>'РИК 83'!C18</f>
        <v>0</v>
      </c>
      <c r="I13" s="411">
        <f t="shared" si="5"/>
        <v>0</v>
      </c>
      <c r="J13" s="133"/>
      <c r="K13" s="133"/>
      <c r="L13" s="134"/>
    </row>
    <row r="14" spans="1:12" s="6" customFormat="1" x14ac:dyDescent="0.2">
      <c r="A14" s="431" t="s">
        <v>69</v>
      </c>
      <c r="B14" s="415">
        <v>10</v>
      </c>
      <c r="C14" s="416">
        <v>3</v>
      </c>
      <c r="D14" s="411">
        <f t="shared" si="4"/>
        <v>0</v>
      </c>
      <c r="E14" s="417"/>
      <c r="F14" s="417"/>
      <c r="G14" s="418"/>
      <c r="H14" s="419">
        <f>'РИК 83'!C19</f>
        <v>3</v>
      </c>
      <c r="I14" s="411">
        <f t="shared" si="5"/>
        <v>0</v>
      </c>
      <c r="J14" s="133"/>
      <c r="K14" s="133"/>
      <c r="L14" s="134"/>
    </row>
    <row r="15" spans="1:12" s="6" customFormat="1" x14ac:dyDescent="0.2">
      <c r="A15" s="430" t="s">
        <v>23</v>
      </c>
      <c r="B15" s="415">
        <v>11</v>
      </c>
      <c r="C15" s="416">
        <v>4</v>
      </c>
      <c r="D15" s="411">
        <f t="shared" si="4"/>
        <v>0</v>
      </c>
      <c r="E15" s="417"/>
      <c r="F15" s="417"/>
      <c r="G15" s="418"/>
      <c r="H15" s="419">
        <f>'РИК 83'!C20</f>
        <v>4</v>
      </c>
      <c r="I15" s="411">
        <f t="shared" si="5"/>
        <v>0</v>
      </c>
      <c r="J15" s="133"/>
      <c r="K15" s="133"/>
      <c r="L15" s="134"/>
    </row>
    <row r="16" spans="1:12" s="6" customFormat="1" x14ac:dyDescent="0.2">
      <c r="A16" s="430" t="s">
        <v>25</v>
      </c>
      <c r="B16" s="415">
        <v>12</v>
      </c>
      <c r="C16" s="416">
        <v>2</v>
      </c>
      <c r="D16" s="411">
        <f t="shared" si="4"/>
        <v>1</v>
      </c>
      <c r="E16" s="417"/>
      <c r="F16" s="417">
        <v>1</v>
      </c>
      <c r="G16" s="418"/>
      <c r="H16" s="419">
        <f>'РИК 83'!C21</f>
        <v>2</v>
      </c>
      <c r="I16" s="411">
        <f t="shared" si="5"/>
        <v>0</v>
      </c>
      <c r="J16" s="133"/>
      <c r="K16" s="133"/>
      <c r="L16" s="134"/>
    </row>
    <row r="17" spans="1:12" s="6" customFormat="1" x14ac:dyDescent="0.2">
      <c r="A17" s="430" t="s">
        <v>27</v>
      </c>
      <c r="B17" s="415">
        <v>13</v>
      </c>
      <c r="C17" s="416">
        <v>1</v>
      </c>
      <c r="D17" s="411">
        <f t="shared" si="4"/>
        <v>0</v>
      </c>
      <c r="E17" s="417"/>
      <c r="F17" s="417"/>
      <c r="G17" s="418"/>
      <c r="H17" s="419">
        <f>'РИК 83'!C22</f>
        <v>1</v>
      </c>
      <c r="I17" s="411">
        <f t="shared" si="5"/>
        <v>0</v>
      </c>
      <c r="J17" s="133"/>
      <c r="K17" s="133"/>
      <c r="L17" s="134"/>
    </row>
    <row r="18" spans="1:12" s="6" customFormat="1" x14ac:dyDescent="0.2">
      <c r="A18" s="430" t="s">
        <v>29</v>
      </c>
      <c r="B18" s="415">
        <v>14</v>
      </c>
      <c r="C18" s="416">
        <v>1</v>
      </c>
      <c r="D18" s="411">
        <f t="shared" si="4"/>
        <v>0</v>
      </c>
      <c r="E18" s="417"/>
      <c r="F18" s="417"/>
      <c r="G18" s="418"/>
      <c r="H18" s="419">
        <f>'РИК 83'!C23</f>
        <v>1</v>
      </c>
      <c r="I18" s="411">
        <f t="shared" si="5"/>
        <v>0</v>
      </c>
      <c r="J18" s="133"/>
      <c r="K18" s="133"/>
      <c r="L18" s="134"/>
    </row>
    <row r="19" spans="1:12" s="6" customFormat="1" x14ac:dyDescent="0.2">
      <c r="A19" s="430" t="s">
        <v>31</v>
      </c>
      <c r="B19" s="415">
        <v>15</v>
      </c>
      <c r="C19" s="416">
        <v>1</v>
      </c>
      <c r="D19" s="411">
        <f t="shared" si="4"/>
        <v>0</v>
      </c>
      <c r="E19" s="417"/>
      <c r="F19" s="417"/>
      <c r="G19" s="418"/>
      <c r="H19" s="419">
        <f>'РИК 83'!C24</f>
        <v>1</v>
      </c>
      <c r="I19" s="411">
        <f t="shared" si="5"/>
        <v>0</v>
      </c>
      <c r="J19" s="133"/>
      <c r="K19" s="133"/>
      <c r="L19" s="134"/>
    </row>
    <row r="20" spans="1:12" s="6" customFormat="1" x14ac:dyDescent="0.2">
      <c r="A20" s="430" t="s">
        <v>33</v>
      </c>
      <c r="B20" s="415">
        <v>16</v>
      </c>
      <c r="C20" s="416">
        <v>1</v>
      </c>
      <c r="D20" s="411">
        <f t="shared" si="4"/>
        <v>0</v>
      </c>
      <c r="E20" s="417"/>
      <c r="F20" s="417"/>
      <c r="G20" s="418"/>
      <c r="H20" s="419">
        <f>'РИК 83'!C25</f>
        <v>1</v>
      </c>
      <c r="I20" s="411">
        <f t="shared" si="5"/>
        <v>0</v>
      </c>
      <c r="J20" s="133"/>
      <c r="K20" s="133"/>
      <c r="L20" s="134"/>
    </row>
    <row r="21" spans="1:12" s="6" customFormat="1" x14ac:dyDescent="0.2">
      <c r="A21" s="430" t="s">
        <v>35</v>
      </c>
      <c r="B21" s="415">
        <v>17</v>
      </c>
      <c r="C21" s="596">
        <v>6</v>
      </c>
      <c r="D21" s="411">
        <f t="shared" si="4"/>
        <v>0</v>
      </c>
      <c r="E21" s="419"/>
      <c r="F21" s="417"/>
      <c r="G21" s="418"/>
      <c r="H21" s="419">
        <f>'РИК 83'!C26</f>
        <v>6</v>
      </c>
      <c r="I21" s="411">
        <f t="shared" si="5"/>
        <v>0</v>
      </c>
      <c r="J21" s="133"/>
      <c r="K21" s="133"/>
      <c r="L21" s="134"/>
    </row>
    <row r="22" spans="1:12" s="6" customFormat="1" x14ac:dyDescent="0.2">
      <c r="A22" s="430" t="s">
        <v>37</v>
      </c>
      <c r="B22" s="415">
        <v>18</v>
      </c>
      <c r="C22" s="416">
        <v>1</v>
      </c>
      <c r="D22" s="411">
        <f t="shared" si="4"/>
        <v>0</v>
      </c>
      <c r="E22" s="417"/>
      <c r="F22" s="417"/>
      <c r="G22" s="418"/>
      <c r="H22" s="419">
        <f>'РИК 83'!C27</f>
        <v>1</v>
      </c>
      <c r="I22" s="411">
        <f t="shared" si="5"/>
        <v>0</v>
      </c>
      <c r="J22" s="133"/>
      <c r="K22" s="133"/>
      <c r="L22" s="134"/>
    </row>
    <row r="23" spans="1:12" s="6" customFormat="1" x14ac:dyDescent="0.2">
      <c r="A23" s="430" t="s">
        <v>39</v>
      </c>
      <c r="B23" s="415">
        <v>19</v>
      </c>
      <c r="C23" s="416"/>
      <c r="D23" s="411">
        <f t="shared" si="4"/>
        <v>0</v>
      </c>
      <c r="E23" s="417"/>
      <c r="F23" s="417"/>
      <c r="G23" s="418"/>
      <c r="H23" s="419">
        <f>'РИК 83'!C28</f>
        <v>0</v>
      </c>
      <c r="I23" s="411">
        <f t="shared" si="5"/>
        <v>0</v>
      </c>
      <c r="J23" s="133"/>
      <c r="K23" s="133"/>
      <c r="L23" s="134"/>
    </row>
    <row r="24" spans="1:12" s="6" customFormat="1" x14ac:dyDescent="0.2">
      <c r="A24" s="430" t="s">
        <v>41</v>
      </c>
      <c r="B24" s="415">
        <v>20</v>
      </c>
      <c r="C24" s="416"/>
      <c r="D24" s="411">
        <f t="shared" si="4"/>
        <v>0</v>
      </c>
      <c r="E24" s="417"/>
      <c r="F24" s="417"/>
      <c r="G24" s="418"/>
      <c r="H24" s="419">
        <f>'РИК 83'!C29</f>
        <v>0</v>
      </c>
      <c r="I24" s="411">
        <f t="shared" si="5"/>
        <v>0</v>
      </c>
      <c r="J24" s="133"/>
      <c r="K24" s="133"/>
      <c r="L24" s="134"/>
    </row>
    <row r="25" spans="1:12" s="6" customFormat="1" x14ac:dyDescent="0.2">
      <c r="A25" s="430" t="s">
        <v>43</v>
      </c>
      <c r="B25" s="415">
        <v>21</v>
      </c>
      <c r="C25" s="416">
        <v>1</v>
      </c>
      <c r="D25" s="411">
        <f t="shared" si="4"/>
        <v>1</v>
      </c>
      <c r="E25" s="417"/>
      <c r="F25" s="417">
        <v>1</v>
      </c>
      <c r="G25" s="418"/>
      <c r="H25" s="419"/>
      <c r="I25" s="411">
        <f t="shared" si="5"/>
        <v>0</v>
      </c>
      <c r="J25" s="133"/>
      <c r="K25" s="133"/>
      <c r="L25" s="134"/>
    </row>
    <row r="26" spans="1:12" s="6" customFormat="1" x14ac:dyDescent="0.2">
      <c r="A26" s="431" t="s">
        <v>70</v>
      </c>
      <c r="B26" s="415">
        <v>22</v>
      </c>
      <c r="C26" s="416">
        <v>1</v>
      </c>
      <c r="D26" s="411">
        <f t="shared" si="4"/>
        <v>1</v>
      </c>
      <c r="E26" s="417"/>
      <c r="F26" s="417"/>
      <c r="G26" s="418">
        <v>1</v>
      </c>
      <c r="H26" s="419">
        <f>'РИК 83'!C31</f>
        <v>1</v>
      </c>
      <c r="I26" s="411">
        <f t="shared" si="5"/>
        <v>0</v>
      </c>
      <c r="J26" s="133"/>
      <c r="K26" s="133"/>
      <c r="L26" s="134"/>
    </row>
    <row r="27" spans="1:12" s="6" customFormat="1" x14ac:dyDescent="0.2">
      <c r="A27" s="431" t="s">
        <v>71</v>
      </c>
      <c r="B27" s="415">
        <v>23</v>
      </c>
      <c r="C27" s="416">
        <v>1</v>
      </c>
      <c r="D27" s="411">
        <f t="shared" si="4"/>
        <v>0</v>
      </c>
      <c r="E27" s="417"/>
      <c r="F27" s="417"/>
      <c r="G27" s="418"/>
      <c r="H27" s="419">
        <f>'РИК 83'!C32</f>
        <v>1</v>
      </c>
      <c r="I27" s="411">
        <f t="shared" si="5"/>
        <v>0</v>
      </c>
      <c r="J27" s="133"/>
      <c r="K27" s="133"/>
      <c r="L27" s="134"/>
    </row>
    <row r="28" spans="1:12" s="6" customFormat="1" x14ac:dyDescent="0.2">
      <c r="A28" s="430" t="s">
        <v>47</v>
      </c>
      <c r="B28" s="415">
        <v>24</v>
      </c>
      <c r="C28" s="416">
        <v>3</v>
      </c>
      <c r="D28" s="411">
        <f t="shared" si="4"/>
        <v>0</v>
      </c>
      <c r="E28" s="417"/>
      <c r="F28" s="417"/>
      <c r="G28" s="418"/>
      <c r="H28" s="419">
        <f>'РИК 83'!C33</f>
        <v>3</v>
      </c>
      <c r="I28" s="411">
        <f t="shared" si="5"/>
        <v>0</v>
      </c>
      <c r="J28" s="133"/>
      <c r="K28" s="133"/>
      <c r="L28" s="134"/>
    </row>
    <row r="29" spans="1:12" s="6" customFormat="1" x14ac:dyDescent="0.2">
      <c r="A29" s="430" t="s">
        <v>49</v>
      </c>
      <c r="B29" s="415">
        <v>25</v>
      </c>
      <c r="C29" s="416">
        <v>3</v>
      </c>
      <c r="D29" s="411">
        <f t="shared" si="4"/>
        <v>0</v>
      </c>
      <c r="E29" s="417"/>
      <c r="F29" s="417"/>
      <c r="G29" s="418"/>
      <c r="H29" s="419">
        <f>'РИК 83'!C34</f>
        <v>3</v>
      </c>
      <c r="I29" s="411">
        <f t="shared" si="5"/>
        <v>0</v>
      </c>
      <c r="J29" s="133"/>
      <c r="K29" s="133"/>
      <c r="L29" s="134"/>
    </row>
    <row r="30" spans="1:12" s="6" customFormat="1" x14ac:dyDescent="0.2">
      <c r="A30" s="430" t="s">
        <v>52</v>
      </c>
      <c r="B30" s="415">
        <v>26</v>
      </c>
      <c r="C30" s="416">
        <v>1</v>
      </c>
      <c r="D30" s="411">
        <f t="shared" si="4"/>
        <v>0</v>
      </c>
      <c r="E30" s="417"/>
      <c r="F30" s="417"/>
      <c r="G30" s="418"/>
      <c r="H30" s="419">
        <f>'РИК 83'!C35</f>
        <v>1</v>
      </c>
      <c r="I30" s="411">
        <f t="shared" si="5"/>
        <v>0</v>
      </c>
      <c r="J30" s="133"/>
      <c r="K30" s="133"/>
      <c r="L30" s="134"/>
    </row>
    <row r="31" spans="1:12" s="6" customFormat="1" x14ac:dyDescent="0.2">
      <c r="A31" s="414" t="s">
        <v>53</v>
      </c>
      <c r="B31" s="415">
        <v>27</v>
      </c>
      <c r="C31" s="416">
        <v>1</v>
      </c>
      <c r="D31" s="411">
        <f t="shared" si="4"/>
        <v>0</v>
      </c>
      <c r="E31" s="417"/>
      <c r="F31" s="417"/>
      <c r="G31" s="418"/>
      <c r="H31" s="419">
        <f>'РИК 83'!C36</f>
        <v>1</v>
      </c>
      <c r="I31" s="411">
        <f t="shared" si="5"/>
        <v>0</v>
      </c>
      <c r="J31" s="133"/>
      <c r="K31" s="133"/>
      <c r="L31" s="134"/>
    </row>
    <row r="32" spans="1:12" s="6" customFormat="1" x14ac:dyDescent="0.2">
      <c r="A32" s="414" t="s">
        <v>55</v>
      </c>
      <c r="B32" s="415">
        <v>28</v>
      </c>
      <c r="C32" s="416"/>
      <c r="D32" s="411">
        <f t="shared" si="4"/>
        <v>0</v>
      </c>
      <c r="E32" s="417"/>
      <c r="F32" s="417"/>
      <c r="G32" s="418"/>
      <c r="H32" s="419">
        <f>'РИК 83'!C37</f>
        <v>0</v>
      </c>
      <c r="I32" s="411">
        <f t="shared" si="5"/>
        <v>0</v>
      </c>
      <c r="J32" s="133"/>
      <c r="K32" s="133"/>
      <c r="L32" s="134"/>
    </row>
    <row r="33" spans="1:12" s="6" customFormat="1" x14ac:dyDescent="0.2">
      <c r="A33" s="414" t="s">
        <v>57</v>
      </c>
      <c r="B33" s="415">
        <v>29</v>
      </c>
      <c r="C33" s="416">
        <v>1</v>
      </c>
      <c r="D33" s="411">
        <f t="shared" si="4"/>
        <v>0</v>
      </c>
      <c r="E33" s="417"/>
      <c r="F33" s="417"/>
      <c r="G33" s="418"/>
      <c r="H33" s="419">
        <f>'РИК 83'!C38</f>
        <v>1</v>
      </c>
      <c r="I33" s="411">
        <f t="shared" si="5"/>
        <v>0</v>
      </c>
      <c r="J33" s="133"/>
      <c r="K33" s="133"/>
      <c r="L33" s="134"/>
    </row>
    <row r="34" spans="1:12" s="6" customFormat="1" x14ac:dyDescent="0.2">
      <c r="A34" s="414" t="s">
        <v>59</v>
      </c>
      <c r="B34" s="415">
        <v>30</v>
      </c>
      <c r="C34" s="416">
        <v>1</v>
      </c>
      <c r="D34" s="411">
        <f t="shared" si="4"/>
        <v>0</v>
      </c>
      <c r="E34" s="417"/>
      <c r="F34" s="417"/>
      <c r="G34" s="418"/>
      <c r="H34" s="419">
        <f>'РИК 83'!C39</f>
        <v>1</v>
      </c>
      <c r="I34" s="411">
        <f t="shared" si="5"/>
        <v>0</v>
      </c>
      <c r="J34" s="133"/>
      <c r="K34" s="133"/>
      <c r="L34" s="134"/>
    </row>
    <row r="35" spans="1:12" s="6" customFormat="1" x14ac:dyDescent="0.2">
      <c r="A35" s="414" t="s">
        <v>61</v>
      </c>
      <c r="B35" s="415">
        <v>31</v>
      </c>
      <c r="C35" s="416">
        <v>1</v>
      </c>
      <c r="D35" s="411">
        <f t="shared" si="4"/>
        <v>0</v>
      </c>
      <c r="E35" s="417"/>
      <c r="F35" s="417"/>
      <c r="G35" s="418"/>
      <c r="H35" s="419">
        <f>'РИК 83'!C40</f>
        <v>1</v>
      </c>
      <c r="I35" s="411">
        <f t="shared" si="5"/>
        <v>0</v>
      </c>
      <c r="J35" s="133"/>
      <c r="K35" s="133"/>
      <c r="L35" s="134"/>
    </row>
    <row r="36" spans="1:12" s="6" customFormat="1" x14ac:dyDescent="0.2">
      <c r="A36" s="414" t="s">
        <v>63</v>
      </c>
      <c r="B36" s="415">
        <v>32</v>
      </c>
      <c r="C36" s="416"/>
      <c r="D36" s="411">
        <f t="shared" si="4"/>
        <v>0</v>
      </c>
      <c r="E36" s="417"/>
      <c r="F36" s="417"/>
      <c r="G36" s="418"/>
      <c r="H36" s="419">
        <f>'РИК 83'!C41</f>
        <v>0</v>
      </c>
      <c r="I36" s="411">
        <f t="shared" si="5"/>
        <v>0</v>
      </c>
      <c r="J36" s="133"/>
      <c r="K36" s="133"/>
      <c r="L36" s="134"/>
    </row>
    <row r="37" spans="1:12" s="6" customFormat="1" x14ac:dyDescent="0.2">
      <c r="A37" s="432" t="s">
        <v>65</v>
      </c>
      <c r="B37" s="433">
        <v>33</v>
      </c>
      <c r="C37" s="434">
        <v>3</v>
      </c>
      <c r="D37" s="597">
        <f t="shared" si="4"/>
        <v>0</v>
      </c>
      <c r="E37" s="435"/>
      <c r="F37" s="435"/>
      <c r="G37" s="436"/>
      <c r="H37" s="434">
        <f>'РИК 83'!C42</f>
        <v>3</v>
      </c>
      <c r="I37" s="597">
        <f t="shared" si="5"/>
        <v>0</v>
      </c>
      <c r="J37" s="437"/>
      <c r="K37" s="437"/>
      <c r="L37" s="438"/>
    </row>
    <row r="39" spans="1:12" x14ac:dyDescent="0.2">
      <c r="A39" s="439" t="s">
        <v>299</v>
      </c>
      <c r="B39" s="439"/>
    </row>
    <row r="40" spans="1:12" s="6" customFormat="1" x14ac:dyDescent="0.2">
      <c r="A40" s="441" t="s">
        <v>411</v>
      </c>
      <c r="B40" s="442"/>
      <c r="C40" s="599">
        <f>C30</f>
        <v>1</v>
      </c>
      <c r="D40" s="600">
        <f t="shared" ref="D40:L40" si="6">D30</f>
        <v>0</v>
      </c>
      <c r="E40" s="600">
        <f t="shared" si="6"/>
        <v>0</v>
      </c>
      <c r="F40" s="600">
        <f t="shared" si="6"/>
        <v>0</v>
      </c>
      <c r="G40" s="602">
        <f t="shared" si="6"/>
        <v>0</v>
      </c>
      <c r="H40" s="599">
        <f t="shared" si="6"/>
        <v>1</v>
      </c>
      <c r="I40" s="600">
        <f t="shared" si="6"/>
        <v>0</v>
      </c>
      <c r="J40" s="600">
        <f t="shared" si="6"/>
        <v>0</v>
      </c>
      <c r="K40" s="600">
        <f t="shared" si="6"/>
        <v>0</v>
      </c>
      <c r="L40" s="601">
        <f t="shared" si="6"/>
        <v>0</v>
      </c>
    </row>
    <row r="41" spans="1:12" s="6" customFormat="1" x14ac:dyDescent="0.2">
      <c r="A41" s="443" t="s">
        <v>412</v>
      </c>
      <c r="B41" s="444"/>
      <c r="C41" s="445"/>
      <c r="D41" s="411">
        <f>SUM(E41:G41)</f>
        <v>0</v>
      </c>
      <c r="E41" s="586"/>
      <c r="F41" s="586"/>
      <c r="G41" s="588"/>
      <c r="H41" s="446"/>
      <c r="I41" s="411">
        <f>SUM(J41:L41)</f>
        <v>0</v>
      </c>
      <c r="J41" s="447"/>
      <c r="K41" s="447"/>
      <c r="L41" s="448"/>
    </row>
    <row r="42" spans="1:12" s="6" customFormat="1" x14ac:dyDescent="0.2">
      <c r="A42" s="449" t="s">
        <v>413</v>
      </c>
      <c r="B42" s="450"/>
      <c r="C42" s="451"/>
      <c r="D42" s="597">
        <f>SUM(E42:G42)</f>
        <v>0</v>
      </c>
      <c r="E42" s="587"/>
      <c r="F42" s="587"/>
      <c r="G42" s="589"/>
      <c r="H42" s="452"/>
      <c r="I42" s="597">
        <f>SUM(J42:L42)</f>
        <v>0</v>
      </c>
      <c r="J42" s="453"/>
      <c r="K42" s="453"/>
      <c r="L42" s="454"/>
    </row>
    <row r="43" spans="1:12" s="460" customFormat="1" x14ac:dyDescent="0.2">
      <c r="A43" s="455"/>
      <c r="B43" s="456"/>
      <c r="C43" s="457"/>
      <c r="D43" s="458"/>
      <c r="E43" s="459"/>
      <c r="F43" s="459"/>
      <c r="G43" s="459"/>
      <c r="H43" s="459"/>
    </row>
    <row r="44" spans="1:12" s="237" customFormat="1" x14ac:dyDescent="0.2">
      <c r="A44" s="441" t="s">
        <v>414</v>
      </c>
      <c r="B44" s="461"/>
      <c r="C44" s="599">
        <f>C37</f>
        <v>3</v>
      </c>
      <c r="D44" s="600">
        <f t="shared" ref="D44:L44" si="7">D37</f>
        <v>0</v>
      </c>
      <c r="E44" s="600">
        <f t="shared" si="7"/>
        <v>0</v>
      </c>
      <c r="F44" s="600">
        <f t="shared" si="7"/>
        <v>0</v>
      </c>
      <c r="G44" s="602">
        <f t="shared" si="7"/>
        <v>0</v>
      </c>
      <c r="H44" s="599">
        <f t="shared" si="7"/>
        <v>3</v>
      </c>
      <c r="I44" s="600">
        <f t="shared" si="7"/>
        <v>0</v>
      </c>
      <c r="J44" s="600">
        <f t="shared" si="7"/>
        <v>0</v>
      </c>
      <c r="K44" s="600">
        <f t="shared" si="7"/>
        <v>0</v>
      </c>
      <c r="L44" s="601">
        <f t="shared" si="7"/>
        <v>0</v>
      </c>
    </row>
    <row r="45" spans="1:12" s="6" customFormat="1" x14ac:dyDescent="0.2">
      <c r="A45" s="443" t="s">
        <v>415</v>
      </c>
      <c r="B45" s="444"/>
      <c r="C45" s="445">
        <v>1</v>
      </c>
      <c r="D45" s="411">
        <f>SUM(E45:G45)</f>
        <v>0</v>
      </c>
      <c r="E45" s="586"/>
      <c r="F45" s="586"/>
      <c r="G45" s="588"/>
      <c r="H45" s="590"/>
      <c r="I45" s="411">
        <f>SUM(J45:L45)</f>
        <v>0</v>
      </c>
      <c r="J45" s="591"/>
      <c r="K45" s="591"/>
      <c r="L45" s="592"/>
    </row>
    <row r="46" spans="1:12" s="6" customFormat="1" x14ac:dyDescent="0.2">
      <c r="A46" s="443" t="s">
        <v>416</v>
      </c>
      <c r="B46" s="444"/>
      <c r="C46" s="445">
        <v>1</v>
      </c>
      <c r="D46" s="411">
        <f t="shared" ref="D46:D47" si="8">SUM(E46:G46)</f>
        <v>0</v>
      </c>
      <c r="E46" s="586"/>
      <c r="F46" s="586"/>
      <c r="G46" s="588"/>
      <c r="H46" s="590"/>
      <c r="I46" s="411">
        <f t="shared" ref="I46:I47" si="9">SUM(J46:L46)</f>
        <v>0</v>
      </c>
      <c r="J46" s="591"/>
      <c r="K46" s="591"/>
      <c r="L46" s="592"/>
    </row>
    <row r="47" spans="1:12" s="6" customFormat="1" x14ac:dyDescent="0.2">
      <c r="A47" s="449" t="s">
        <v>417</v>
      </c>
      <c r="B47" s="450"/>
      <c r="C47" s="451"/>
      <c r="D47" s="597">
        <f t="shared" si="8"/>
        <v>0</v>
      </c>
      <c r="E47" s="587"/>
      <c r="F47" s="587"/>
      <c r="G47" s="589"/>
      <c r="H47" s="593"/>
      <c r="I47" s="597">
        <f t="shared" si="9"/>
        <v>0</v>
      </c>
      <c r="J47" s="594"/>
      <c r="K47" s="594"/>
      <c r="L47" s="595"/>
    </row>
    <row r="50" spans="1:1" ht="24" x14ac:dyDescent="0.2">
      <c r="A50" s="626" t="s">
        <v>462</v>
      </c>
    </row>
  </sheetData>
  <mergeCells count="11">
    <mergeCell ref="J3:L3"/>
    <mergeCell ref="A1:L1"/>
    <mergeCell ref="A2:A4"/>
    <mergeCell ref="B2:B4"/>
    <mergeCell ref="C2:G2"/>
    <mergeCell ref="H2:L2"/>
    <mergeCell ref="C3:C4"/>
    <mergeCell ref="D3:D4"/>
    <mergeCell ref="E3:G3"/>
    <mergeCell ref="H3:H4"/>
    <mergeCell ref="I3:I4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AG12"/>
  <sheetViews>
    <sheetView zoomScale="91" zoomScaleNormal="91" workbookViewId="0">
      <selection activeCell="AG18" sqref="AG18"/>
    </sheetView>
  </sheetViews>
  <sheetFormatPr defaultRowHeight="12.75" x14ac:dyDescent="0.2"/>
  <cols>
    <col min="1" max="1" width="4" customWidth="1"/>
    <col min="2" max="2" width="18.7109375" customWidth="1"/>
    <col min="3" max="4" width="5.28515625" customWidth="1"/>
    <col min="5" max="5" width="8.7109375" customWidth="1"/>
    <col min="6" max="10" width="5.28515625" customWidth="1"/>
    <col min="11" max="11" width="5.85546875" customWidth="1"/>
    <col min="12" max="15" width="5.28515625" customWidth="1"/>
    <col min="16" max="16" width="7.7109375" customWidth="1"/>
    <col min="17" max="33" width="5.28515625" customWidth="1"/>
  </cols>
  <sheetData>
    <row r="1" spans="1:33" ht="14.25" x14ac:dyDescent="0.2">
      <c r="A1" s="1044" t="s">
        <v>443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  <c r="L1" s="1044"/>
      <c r="M1" s="1044"/>
      <c r="N1" s="1044"/>
      <c r="O1" s="1044"/>
      <c r="P1" s="1044"/>
      <c r="Q1" s="1044"/>
      <c r="R1" s="1044"/>
      <c r="S1" s="1044"/>
      <c r="T1" s="1044"/>
      <c r="U1" s="1044"/>
      <c r="V1" s="1044"/>
      <c r="W1" s="1044"/>
      <c r="X1" s="1044"/>
      <c r="Y1" s="603"/>
      <c r="Z1" s="603"/>
      <c r="AA1" s="603"/>
      <c r="AB1" s="603"/>
      <c r="AC1" s="603"/>
      <c r="AD1" s="603"/>
      <c r="AE1" s="603"/>
      <c r="AF1" s="603"/>
      <c r="AG1" s="603"/>
    </row>
    <row r="2" spans="1:33" ht="45.75" customHeight="1" x14ac:dyDescent="0.2">
      <c r="A2" s="1045" t="s">
        <v>84</v>
      </c>
      <c r="B2" s="1061" t="s">
        <v>394</v>
      </c>
      <c r="C2" s="836" t="s">
        <v>444</v>
      </c>
      <c r="D2" s="1049"/>
      <c r="E2" s="1049"/>
      <c r="F2" s="1049"/>
      <c r="G2" s="1049"/>
      <c r="H2" s="1049"/>
      <c r="I2" s="1049"/>
      <c r="J2" s="1049"/>
      <c r="K2" s="1049"/>
      <c r="L2" s="1049"/>
      <c r="M2" s="837"/>
      <c r="N2" s="836" t="s">
        <v>445</v>
      </c>
      <c r="O2" s="1049"/>
      <c r="P2" s="1049"/>
      <c r="Q2" s="1049"/>
      <c r="R2" s="1049"/>
      <c r="S2" s="1049"/>
      <c r="T2" s="1049"/>
      <c r="U2" s="1049"/>
      <c r="V2" s="1049"/>
      <c r="W2" s="1049"/>
      <c r="X2" s="837"/>
      <c r="Y2" s="1045" t="s">
        <v>446</v>
      </c>
      <c r="Z2" s="1054"/>
      <c r="AA2" s="1054"/>
      <c r="AB2" s="1054"/>
      <c r="AC2" s="1054"/>
      <c r="AD2" s="1054"/>
      <c r="AE2" s="1054"/>
      <c r="AF2" s="1054"/>
      <c r="AG2" s="1055"/>
    </row>
    <row r="3" spans="1:33" ht="53.25" customHeight="1" x14ac:dyDescent="0.2">
      <c r="A3" s="1046"/>
      <c r="B3" s="1062"/>
      <c r="C3" s="1056" t="s">
        <v>447</v>
      </c>
      <c r="D3" s="872" t="s">
        <v>448</v>
      </c>
      <c r="E3" s="872"/>
      <c r="F3" s="872" t="s">
        <v>449</v>
      </c>
      <c r="G3" s="872"/>
      <c r="H3" s="872"/>
      <c r="I3" s="872"/>
      <c r="J3" s="872"/>
      <c r="K3" s="872"/>
      <c r="L3" s="872"/>
      <c r="M3" s="1057"/>
      <c r="N3" s="1056" t="s">
        <v>447</v>
      </c>
      <c r="O3" s="1064" t="s">
        <v>448</v>
      </c>
      <c r="P3" s="1064"/>
      <c r="Q3" s="1064" t="s">
        <v>449</v>
      </c>
      <c r="R3" s="1064"/>
      <c r="S3" s="1064"/>
      <c r="T3" s="1064"/>
      <c r="U3" s="1064"/>
      <c r="V3" s="1064"/>
      <c r="W3" s="1064"/>
      <c r="X3" s="1065"/>
      <c r="Y3" s="1046" t="s">
        <v>450</v>
      </c>
      <c r="Z3" s="872"/>
      <c r="AA3" s="872"/>
      <c r="AB3" s="872" t="s">
        <v>451</v>
      </c>
      <c r="AC3" s="872"/>
      <c r="AD3" s="872"/>
      <c r="AE3" s="872" t="s">
        <v>452</v>
      </c>
      <c r="AF3" s="872"/>
      <c r="AG3" s="1057"/>
    </row>
    <row r="4" spans="1:33" x14ac:dyDescent="0.2">
      <c r="A4" s="1046"/>
      <c r="B4" s="1062"/>
      <c r="C4" s="1056"/>
      <c r="D4" s="870" t="s">
        <v>405</v>
      </c>
      <c r="E4" s="870" t="s">
        <v>453</v>
      </c>
      <c r="F4" s="870" t="s">
        <v>454</v>
      </c>
      <c r="G4" s="870" t="s">
        <v>455</v>
      </c>
      <c r="H4" s="872" t="s">
        <v>456</v>
      </c>
      <c r="I4" s="872"/>
      <c r="J4" s="872" t="s">
        <v>4</v>
      </c>
      <c r="K4" s="872"/>
      <c r="L4" s="872"/>
      <c r="M4" s="1057"/>
      <c r="N4" s="1056"/>
      <c r="O4" s="870" t="s">
        <v>405</v>
      </c>
      <c r="P4" s="870" t="s">
        <v>453</v>
      </c>
      <c r="Q4" s="870" t="s">
        <v>454</v>
      </c>
      <c r="R4" s="870" t="s">
        <v>455</v>
      </c>
      <c r="S4" s="872" t="s">
        <v>456</v>
      </c>
      <c r="T4" s="872"/>
      <c r="U4" s="872" t="s">
        <v>4</v>
      </c>
      <c r="V4" s="872"/>
      <c r="W4" s="872"/>
      <c r="X4" s="1057"/>
      <c r="Y4" s="1066" t="s">
        <v>457</v>
      </c>
      <c r="Z4" s="869" t="s">
        <v>458</v>
      </c>
      <c r="AA4" s="869" t="s">
        <v>459</v>
      </c>
      <c r="AB4" s="869" t="s">
        <v>457</v>
      </c>
      <c r="AC4" s="869" t="s">
        <v>458</v>
      </c>
      <c r="AD4" s="869" t="s">
        <v>459</v>
      </c>
      <c r="AE4" s="869" t="s">
        <v>457</v>
      </c>
      <c r="AF4" s="869" t="s">
        <v>458</v>
      </c>
      <c r="AG4" s="752" t="s">
        <v>459</v>
      </c>
    </row>
    <row r="5" spans="1:33" ht="62.25" customHeight="1" x14ac:dyDescent="0.2">
      <c r="A5" s="1046"/>
      <c r="B5" s="1062"/>
      <c r="C5" s="1056"/>
      <c r="D5" s="870"/>
      <c r="E5" s="870"/>
      <c r="F5" s="870"/>
      <c r="G5" s="870"/>
      <c r="H5" s="872"/>
      <c r="I5" s="872"/>
      <c r="J5" s="878" t="s">
        <v>457</v>
      </c>
      <c r="K5" s="878"/>
      <c r="L5" s="878" t="s">
        <v>458</v>
      </c>
      <c r="M5" s="1060"/>
      <c r="N5" s="1056"/>
      <c r="O5" s="870"/>
      <c r="P5" s="870"/>
      <c r="Q5" s="870"/>
      <c r="R5" s="870"/>
      <c r="S5" s="872"/>
      <c r="T5" s="872"/>
      <c r="U5" s="878" t="s">
        <v>457</v>
      </c>
      <c r="V5" s="878"/>
      <c r="W5" s="878" t="s">
        <v>458</v>
      </c>
      <c r="X5" s="1060"/>
      <c r="Y5" s="1067"/>
      <c r="Z5" s="872"/>
      <c r="AA5" s="872"/>
      <c r="AB5" s="872"/>
      <c r="AC5" s="872"/>
      <c r="AD5" s="872"/>
      <c r="AE5" s="872"/>
      <c r="AF5" s="872"/>
      <c r="AG5" s="1057"/>
    </row>
    <row r="6" spans="1:33" ht="78" customHeight="1" x14ac:dyDescent="0.2">
      <c r="A6" s="1047"/>
      <c r="B6" s="1063"/>
      <c r="C6" s="842"/>
      <c r="D6" s="1051"/>
      <c r="E6" s="1051"/>
      <c r="F6" s="1051"/>
      <c r="G6" s="1051"/>
      <c r="H6" s="464" t="s">
        <v>11</v>
      </c>
      <c r="I6" s="464" t="s">
        <v>460</v>
      </c>
      <c r="J6" s="464" t="s">
        <v>11</v>
      </c>
      <c r="K6" s="464" t="s">
        <v>460</v>
      </c>
      <c r="L6" s="464" t="s">
        <v>11</v>
      </c>
      <c r="M6" s="585" t="s">
        <v>460</v>
      </c>
      <c r="N6" s="842"/>
      <c r="O6" s="1051"/>
      <c r="P6" s="1051"/>
      <c r="Q6" s="1051"/>
      <c r="R6" s="1051"/>
      <c r="S6" s="464" t="s">
        <v>11</v>
      </c>
      <c r="T6" s="464" t="s">
        <v>460</v>
      </c>
      <c r="U6" s="464" t="s">
        <v>11</v>
      </c>
      <c r="V6" s="464" t="s">
        <v>460</v>
      </c>
      <c r="W6" s="464" t="s">
        <v>11</v>
      </c>
      <c r="X6" s="585" t="s">
        <v>460</v>
      </c>
      <c r="Y6" s="1068"/>
      <c r="Z6" s="1058"/>
      <c r="AA6" s="1058"/>
      <c r="AB6" s="1058"/>
      <c r="AC6" s="1058"/>
      <c r="AD6" s="1058"/>
      <c r="AE6" s="1058"/>
      <c r="AF6" s="1058"/>
      <c r="AG6" s="1059"/>
    </row>
    <row r="7" spans="1:33" x14ac:dyDescent="0.2">
      <c r="A7" s="604">
        <v>1</v>
      </c>
      <c r="B7" s="605" t="s">
        <v>540</v>
      </c>
      <c r="C7" s="623">
        <f>SUM(D7,H7)</f>
        <v>6</v>
      </c>
      <c r="D7" s="625">
        <f>'Аттест пед должности'!E9</f>
        <v>0</v>
      </c>
      <c r="E7" s="625">
        <f>'Аттест пед должности'!E10</f>
        <v>0</v>
      </c>
      <c r="F7" s="604">
        <v>6</v>
      </c>
      <c r="G7" s="624">
        <v>6</v>
      </c>
      <c r="H7" s="625">
        <f>SUM(J7+L7)</f>
        <v>6</v>
      </c>
      <c r="I7" s="625">
        <f>J7+M7</f>
        <v>6</v>
      </c>
      <c r="J7" s="625">
        <f>'Аттест пед должности'!G9</f>
        <v>2</v>
      </c>
      <c r="K7" s="625">
        <f>'Аттест пед должности'!G10</f>
        <v>2</v>
      </c>
      <c r="L7" s="625">
        <f>'Аттест пед должности'!F9</f>
        <v>4</v>
      </c>
      <c r="M7" s="625">
        <f>'Аттест пед должности'!F10</f>
        <v>4</v>
      </c>
      <c r="N7" s="623">
        <f>SUM(O7,S7)</f>
        <v>0</v>
      </c>
      <c r="O7" s="625">
        <f>'Аттест пед должности'!J9</f>
        <v>0</v>
      </c>
      <c r="P7" s="625">
        <f>'Аттест пед должности'!J10</f>
        <v>0</v>
      </c>
      <c r="Q7" s="608"/>
      <c r="R7" s="608"/>
      <c r="S7" s="625">
        <f>U7+W7</f>
        <v>0</v>
      </c>
      <c r="T7" s="625">
        <f>V7+X7</f>
        <v>0</v>
      </c>
      <c r="U7" s="625">
        <f>'Аттест пед должности'!L9</f>
        <v>0</v>
      </c>
      <c r="V7" s="625">
        <f>'Аттест пед должности'!L10</f>
        <v>0</v>
      </c>
      <c r="W7" s="625">
        <f>'Аттест пед должности'!K9</f>
        <v>0</v>
      </c>
      <c r="X7" s="625">
        <f>'Аттест пед должности'!K10</f>
        <v>0</v>
      </c>
      <c r="Y7" s="607">
        <v>0</v>
      </c>
      <c r="Z7" s="604">
        <v>0</v>
      </c>
      <c r="AA7" s="604">
        <v>19</v>
      </c>
      <c r="AB7" s="604">
        <v>1</v>
      </c>
      <c r="AC7" s="604">
        <v>11</v>
      </c>
      <c r="AD7" s="604">
        <v>5</v>
      </c>
      <c r="AE7" s="604">
        <v>0</v>
      </c>
      <c r="AF7" s="604">
        <v>6</v>
      </c>
      <c r="AG7" s="606">
        <v>8</v>
      </c>
    </row>
    <row r="8" spans="1:33" x14ac:dyDescent="0.2">
      <c r="A8" s="608"/>
      <c r="B8" s="609"/>
      <c r="C8" s="622"/>
      <c r="D8" s="611"/>
      <c r="E8" s="611"/>
      <c r="F8" s="608"/>
      <c r="G8" s="608"/>
      <c r="H8" s="608"/>
      <c r="I8" s="612"/>
      <c r="J8" s="612"/>
      <c r="K8" s="612"/>
      <c r="L8" s="608"/>
      <c r="M8" s="613"/>
      <c r="N8" s="614"/>
      <c r="O8" s="608"/>
      <c r="P8" s="608"/>
      <c r="Q8" s="608"/>
      <c r="R8" s="608"/>
      <c r="S8" s="608"/>
      <c r="T8" s="608"/>
      <c r="U8" s="608"/>
      <c r="V8" s="608"/>
      <c r="W8" s="608"/>
      <c r="X8" s="613"/>
      <c r="Y8" s="614"/>
      <c r="Z8" s="608"/>
      <c r="AA8" s="608"/>
      <c r="AB8" s="608"/>
      <c r="AC8" s="608"/>
      <c r="AD8" s="608"/>
      <c r="AE8" s="608"/>
      <c r="AF8" s="608"/>
      <c r="AG8" s="613"/>
    </row>
    <row r="9" spans="1:33" x14ac:dyDescent="0.2">
      <c r="A9" s="608"/>
      <c r="B9" s="609"/>
      <c r="C9" s="610"/>
      <c r="D9" s="611"/>
      <c r="E9" s="611"/>
      <c r="F9" s="608"/>
      <c r="G9" s="608"/>
      <c r="H9" s="608"/>
      <c r="I9" s="612"/>
      <c r="J9" s="612"/>
      <c r="K9" s="612"/>
      <c r="L9" s="608"/>
      <c r="M9" s="613"/>
      <c r="N9" s="614"/>
      <c r="O9" s="608"/>
      <c r="P9" s="608"/>
      <c r="Q9" s="608"/>
      <c r="R9" s="608"/>
      <c r="S9" s="608"/>
      <c r="T9" s="608"/>
      <c r="U9" s="608"/>
      <c r="V9" s="608"/>
      <c r="W9" s="608"/>
      <c r="X9" s="613"/>
      <c r="Y9" s="614"/>
      <c r="Z9" s="608"/>
      <c r="AA9" s="608"/>
      <c r="AB9" s="608"/>
      <c r="AC9" s="608"/>
      <c r="AD9" s="608"/>
      <c r="AE9" s="608"/>
      <c r="AF9" s="608"/>
      <c r="AG9" s="613"/>
    </row>
    <row r="10" spans="1:33" x14ac:dyDescent="0.2">
      <c r="A10" s="608"/>
      <c r="B10" s="609"/>
      <c r="C10" s="610"/>
      <c r="D10" s="611"/>
      <c r="E10" s="611"/>
      <c r="F10" s="608"/>
      <c r="G10" s="608"/>
      <c r="H10" s="608"/>
      <c r="I10" s="612"/>
      <c r="J10" s="612"/>
      <c r="K10" s="612"/>
      <c r="L10" s="608"/>
      <c r="M10" s="613"/>
      <c r="N10" s="614"/>
      <c r="O10" s="608"/>
      <c r="P10" s="608"/>
      <c r="Q10" s="608"/>
      <c r="R10" s="608"/>
      <c r="S10" s="608"/>
      <c r="T10" s="608"/>
      <c r="U10" s="608"/>
      <c r="V10" s="608"/>
      <c r="W10" s="608"/>
      <c r="X10" s="613"/>
      <c r="Y10" s="614"/>
      <c r="Z10" s="608"/>
      <c r="AA10" s="608"/>
      <c r="AB10" s="608"/>
      <c r="AC10" s="608"/>
      <c r="AD10" s="608"/>
      <c r="AE10" s="608"/>
      <c r="AF10" s="608"/>
      <c r="AG10" s="613"/>
    </row>
    <row r="11" spans="1:33" x14ac:dyDescent="0.2">
      <c r="A11" s="608"/>
      <c r="B11" s="609"/>
      <c r="C11" s="610"/>
      <c r="D11" s="611"/>
      <c r="E11" s="611"/>
      <c r="F11" s="608"/>
      <c r="G11" s="608"/>
      <c r="H11" s="608"/>
      <c r="I11" s="612"/>
      <c r="J11" s="612"/>
      <c r="K11" s="612"/>
      <c r="L11" s="608"/>
      <c r="M11" s="613"/>
      <c r="N11" s="614"/>
      <c r="O11" s="608"/>
      <c r="P11" s="608"/>
      <c r="Q11" s="608"/>
      <c r="R11" s="608"/>
      <c r="S11" s="608"/>
      <c r="T11" s="608"/>
      <c r="U11" s="608"/>
      <c r="V11" s="608"/>
      <c r="W11" s="608"/>
      <c r="X11" s="613"/>
      <c r="Y11" s="614"/>
      <c r="Z11" s="608"/>
      <c r="AA11" s="608"/>
      <c r="AB11" s="608"/>
      <c r="AC11" s="608"/>
      <c r="AD11" s="608"/>
      <c r="AE11" s="608"/>
      <c r="AF11" s="608"/>
      <c r="AG11" s="613"/>
    </row>
    <row r="12" spans="1:33" x14ac:dyDescent="0.2">
      <c r="A12" s="615"/>
      <c r="B12" s="616" t="s">
        <v>461</v>
      </c>
      <c r="C12" s="617"/>
      <c r="D12" s="618"/>
      <c r="E12" s="618"/>
      <c r="F12" s="618"/>
      <c r="G12" s="618"/>
      <c r="H12" s="618"/>
      <c r="I12" s="619"/>
      <c r="J12" s="619"/>
      <c r="K12" s="619"/>
      <c r="L12" s="618"/>
      <c r="M12" s="620"/>
      <c r="N12" s="621"/>
      <c r="O12" s="618"/>
      <c r="P12" s="618"/>
      <c r="Q12" s="618"/>
      <c r="R12" s="618"/>
      <c r="S12" s="618"/>
      <c r="T12" s="618"/>
      <c r="U12" s="618"/>
      <c r="V12" s="618"/>
      <c r="W12" s="618"/>
      <c r="X12" s="620"/>
      <c r="Y12" s="607"/>
      <c r="Z12" s="604"/>
      <c r="AA12" s="604"/>
      <c r="AB12" s="604"/>
      <c r="AC12" s="604"/>
      <c r="AD12" s="604"/>
      <c r="AE12" s="604"/>
      <c r="AF12" s="604"/>
      <c r="AG12" s="606"/>
    </row>
  </sheetData>
  <mergeCells count="40">
    <mergeCell ref="AC4:AC6"/>
    <mergeCell ref="J4:M4"/>
    <mergeCell ref="O4:O6"/>
    <mergeCell ref="U4:X4"/>
    <mergeCell ref="Y4:Y6"/>
    <mergeCell ref="Z4:Z6"/>
    <mergeCell ref="AA4:AA6"/>
    <mergeCell ref="AB4:AB6"/>
    <mergeCell ref="A1:X1"/>
    <mergeCell ref="A2:A6"/>
    <mergeCell ref="B2:B6"/>
    <mergeCell ref="C2:M2"/>
    <mergeCell ref="N2:X2"/>
    <mergeCell ref="D4:D6"/>
    <mergeCell ref="E4:E6"/>
    <mergeCell ref="F4:F6"/>
    <mergeCell ref="G4:G6"/>
    <mergeCell ref="H4:I5"/>
    <mergeCell ref="P4:P6"/>
    <mergeCell ref="Q4:Q6"/>
    <mergeCell ref="R4:R6"/>
    <mergeCell ref="S4:T5"/>
    <mergeCell ref="O3:P3"/>
    <mergeCell ref="Q3:X3"/>
    <mergeCell ref="Y2:AG2"/>
    <mergeCell ref="C3:C6"/>
    <mergeCell ref="D3:E3"/>
    <mergeCell ref="F3:M3"/>
    <mergeCell ref="N3:N6"/>
    <mergeCell ref="Y3:AA3"/>
    <mergeCell ref="AB3:AD3"/>
    <mergeCell ref="AE3:AG3"/>
    <mergeCell ref="AD4:AD6"/>
    <mergeCell ref="AE4:AE6"/>
    <mergeCell ref="AF4:AF6"/>
    <mergeCell ref="AG4:AG6"/>
    <mergeCell ref="J5:K5"/>
    <mergeCell ref="L5:M5"/>
    <mergeCell ref="U5:V5"/>
    <mergeCell ref="W5:X5"/>
  </mergeCells>
  <pageMargins left="0.7" right="0.7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G48"/>
  <sheetViews>
    <sheetView topLeftCell="A25" workbookViewId="0">
      <selection activeCell="E16" sqref="E16"/>
    </sheetView>
  </sheetViews>
  <sheetFormatPr defaultRowHeight="12.75" x14ac:dyDescent="0.2"/>
  <cols>
    <col min="1" max="1" width="38.28515625" customWidth="1"/>
    <col min="2" max="2" width="2.7109375" bestFit="1" customWidth="1"/>
    <col min="3" max="7" width="8.85546875" customWidth="1"/>
  </cols>
  <sheetData>
    <row r="1" spans="1:7" s="3" customFormat="1" ht="46.5" customHeight="1" x14ac:dyDescent="0.2">
      <c r="A1" s="1044" t="s">
        <v>418</v>
      </c>
      <c r="B1" s="1044"/>
      <c r="C1" s="1044"/>
      <c r="D1" s="1044"/>
      <c r="E1" s="1044"/>
      <c r="F1" s="1044"/>
      <c r="G1" s="1044"/>
    </row>
    <row r="2" spans="1:7" s="3" customFormat="1" ht="53.25" customHeight="1" x14ac:dyDescent="0.2">
      <c r="A2" s="1069" t="s">
        <v>184</v>
      </c>
      <c r="B2" s="1071"/>
      <c r="C2" s="1073" t="s">
        <v>404</v>
      </c>
      <c r="D2" s="1075" t="s">
        <v>419</v>
      </c>
      <c r="E2" s="1055" t="s">
        <v>420</v>
      </c>
      <c r="F2" s="1076"/>
      <c r="G2" s="1076"/>
    </row>
    <row r="3" spans="1:7" s="3" customFormat="1" ht="102" customHeight="1" x14ac:dyDescent="0.2">
      <c r="A3" s="1070"/>
      <c r="B3" s="1072"/>
      <c r="C3" s="1074"/>
      <c r="D3" s="1070"/>
      <c r="E3" s="464" t="s">
        <v>421</v>
      </c>
      <c r="F3" s="465" t="s">
        <v>422</v>
      </c>
      <c r="G3" s="466" t="s">
        <v>423</v>
      </c>
    </row>
    <row r="4" spans="1:7" s="6" customFormat="1" ht="12" x14ac:dyDescent="0.2">
      <c r="A4" s="467" t="s">
        <v>404</v>
      </c>
      <c r="B4" s="468">
        <v>1</v>
      </c>
      <c r="C4" s="402">
        <f>C5+C8</f>
        <v>62</v>
      </c>
      <c r="D4" s="403">
        <f t="shared" ref="D4:G4" si="0">D5+D8</f>
        <v>8</v>
      </c>
      <c r="E4" s="403">
        <f t="shared" si="0"/>
        <v>4</v>
      </c>
      <c r="F4" s="403">
        <f t="shared" si="0"/>
        <v>31</v>
      </c>
      <c r="G4" s="404">
        <f t="shared" si="0"/>
        <v>19</v>
      </c>
    </row>
    <row r="5" spans="1:7" s="6" customFormat="1" ht="12" x14ac:dyDescent="0.2">
      <c r="A5" s="469" t="s">
        <v>82</v>
      </c>
      <c r="B5" s="470">
        <v>2</v>
      </c>
      <c r="C5" s="410">
        <f>C6+C7</f>
        <v>4</v>
      </c>
      <c r="D5" s="411">
        <f t="shared" ref="D5:G5" si="1">D6+D7</f>
        <v>2</v>
      </c>
      <c r="E5" s="411">
        <f t="shared" si="1"/>
        <v>0</v>
      </c>
      <c r="F5" s="411">
        <f t="shared" si="1"/>
        <v>2</v>
      </c>
      <c r="G5" s="412">
        <f t="shared" si="1"/>
        <v>0</v>
      </c>
    </row>
    <row r="6" spans="1:7" s="6" customFormat="1" ht="11.45" customHeight="1" x14ac:dyDescent="0.2">
      <c r="A6" s="471" t="s">
        <v>13</v>
      </c>
      <c r="B6" s="472">
        <v>3</v>
      </c>
      <c r="C6" s="410">
        <f>'РИК 83'!C10</f>
        <v>1</v>
      </c>
      <c r="D6" s="417">
        <v>1</v>
      </c>
      <c r="E6" s="417"/>
      <c r="F6" s="417"/>
      <c r="G6" s="418"/>
    </row>
    <row r="7" spans="1:7" s="6" customFormat="1" ht="12" x14ac:dyDescent="0.2">
      <c r="A7" s="473" t="s">
        <v>146</v>
      </c>
      <c r="B7" s="474">
        <v>4</v>
      </c>
      <c r="C7" s="410">
        <f>'РИК 83'!C11</f>
        <v>3</v>
      </c>
      <c r="D7" s="417">
        <v>1</v>
      </c>
      <c r="E7" s="417"/>
      <c r="F7" s="417">
        <v>2</v>
      </c>
      <c r="G7" s="418"/>
    </row>
    <row r="8" spans="1:7" s="6" customFormat="1" ht="12" x14ac:dyDescent="0.2">
      <c r="A8" s="469" t="s">
        <v>156</v>
      </c>
      <c r="B8" s="470">
        <v>5</v>
      </c>
      <c r="C8" s="410">
        <f>C9+C30+C31+C32+C33+C34+C35+C36</f>
        <v>58</v>
      </c>
      <c r="D8" s="411">
        <f t="shared" ref="D8:G8" si="2">D9+D30+D31+D32+D33+D34+D35+D36</f>
        <v>6</v>
      </c>
      <c r="E8" s="411">
        <f t="shared" si="2"/>
        <v>4</v>
      </c>
      <c r="F8" s="411">
        <f t="shared" si="2"/>
        <v>29</v>
      </c>
      <c r="G8" s="412">
        <f t="shared" si="2"/>
        <v>19</v>
      </c>
    </row>
    <row r="9" spans="1:7" s="6" customFormat="1" ht="12" x14ac:dyDescent="0.2">
      <c r="A9" s="475" t="s">
        <v>157</v>
      </c>
      <c r="B9" s="476">
        <v>6</v>
      </c>
      <c r="C9" s="424">
        <f>SUM(C10:C29)</f>
        <v>51</v>
      </c>
      <c r="D9" s="425">
        <f t="shared" ref="D9:G9" si="3">SUM(D10:D29)</f>
        <v>5</v>
      </c>
      <c r="E9" s="425">
        <f t="shared" si="3"/>
        <v>3</v>
      </c>
      <c r="F9" s="425">
        <f t="shared" si="3"/>
        <v>28</v>
      </c>
      <c r="G9" s="426">
        <f t="shared" si="3"/>
        <v>15</v>
      </c>
    </row>
    <row r="10" spans="1:7" s="237" customFormat="1" ht="12" x14ac:dyDescent="0.2">
      <c r="A10" s="477" t="s">
        <v>150</v>
      </c>
      <c r="B10" s="474">
        <v>7</v>
      </c>
      <c r="C10" s="410">
        <f>'РИК 83'!C16</f>
        <v>16</v>
      </c>
      <c r="D10" s="133"/>
      <c r="E10" s="133">
        <v>2</v>
      </c>
      <c r="F10" s="133">
        <v>12</v>
      </c>
      <c r="G10" s="134">
        <v>2</v>
      </c>
    </row>
    <row r="11" spans="1:7" s="237" customFormat="1" ht="12" x14ac:dyDescent="0.2">
      <c r="A11" s="477" t="s">
        <v>20</v>
      </c>
      <c r="B11" s="474">
        <v>8</v>
      </c>
      <c r="C11" s="410">
        <f>'РИК 83'!C17</f>
        <v>5</v>
      </c>
      <c r="D11" s="133">
        <v>1</v>
      </c>
      <c r="E11" s="133"/>
      <c r="F11" s="133">
        <v>2</v>
      </c>
      <c r="G11" s="134">
        <v>2</v>
      </c>
    </row>
    <row r="12" spans="1:7" s="237" customFormat="1" ht="12" x14ac:dyDescent="0.2">
      <c r="A12" s="477" t="s">
        <v>68</v>
      </c>
      <c r="B12" s="474">
        <v>9</v>
      </c>
      <c r="C12" s="410">
        <f>'РИК 83'!C18</f>
        <v>0</v>
      </c>
      <c r="D12" s="133"/>
      <c r="E12" s="133"/>
      <c r="F12" s="133"/>
      <c r="G12" s="134"/>
    </row>
    <row r="13" spans="1:7" s="237" customFormat="1" ht="12" x14ac:dyDescent="0.2">
      <c r="A13" s="477" t="s">
        <v>69</v>
      </c>
      <c r="B13" s="474">
        <v>10</v>
      </c>
      <c r="C13" s="410">
        <f>'РИК 83'!C19</f>
        <v>3</v>
      </c>
      <c r="D13" s="133">
        <v>1</v>
      </c>
      <c r="E13" s="133"/>
      <c r="F13" s="133">
        <v>1</v>
      </c>
      <c r="G13" s="134">
        <v>1</v>
      </c>
    </row>
    <row r="14" spans="1:7" s="237" customFormat="1" ht="12" x14ac:dyDescent="0.2">
      <c r="A14" s="477" t="s">
        <v>23</v>
      </c>
      <c r="B14" s="474">
        <v>11</v>
      </c>
      <c r="C14" s="410">
        <f>'РИК 83'!C20</f>
        <v>4</v>
      </c>
      <c r="D14" s="133">
        <v>2</v>
      </c>
      <c r="E14" s="133"/>
      <c r="F14" s="133">
        <v>2</v>
      </c>
      <c r="G14" s="134"/>
    </row>
    <row r="15" spans="1:7" s="237" customFormat="1" ht="12" x14ac:dyDescent="0.2">
      <c r="A15" s="477" t="s">
        <v>25</v>
      </c>
      <c r="B15" s="474">
        <v>12</v>
      </c>
      <c r="C15" s="410">
        <f>'РИК 83'!C21</f>
        <v>2</v>
      </c>
      <c r="D15" s="133"/>
      <c r="E15" s="133">
        <v>1</v>
      </c>
      <c r="F15" s="133">
        <v>1</v>
      </c>
      <c r="G15" s="134"/>
    </row>
    <row r="16" spans="1:7" s="237" customFormat="1" ht="12" x14ac:dyDescent="0.2">
      <c r="A16" s="477" t="s">
        <v>27</v>
      </c>
      <c r="B16" s="474">
        <v>13</v>
      </c>
      <c r="C16" s="410">
        <f>'РИК 83'!C22</f>
        <v>1</v>
      </c>
      <c r="D16" s="133"/>
      <c r="E16" s="133"/>
      <c r="F16" s="133">
        <v>1</v>
      </c>
      <c r="G16" s="134"/>
    </row>
    <row r="17" spans="1:7" s="237" customFormat="1" ht="12" x14ac:dyDescent="0.2">
      <c r="A17" s="477" t="s">
        <v>29</v>
      </c>
      <c r="B17" s="474">
        <v>14</v>
      </c>
      <c r="C17" s="410">
        <f>'РИК 83'!C23</f>
        <v>1</v>
      </c>
      <c r="D17" s="133"/>
      <c r="E17" s="133"/>
      <c r="F17" s="133"/>
      <c r="G17" s="134">
        <v>1</v>
      </c>
    </row>
    <row r="18" spans="1:7" s="237" customFormat="1" ht="12" x14ac:dyDescent="0.2">
      <c r="A18" s="477" t="s">
        <v>31</v>
      </c>
      <c r="B18" s="474">
        <v>15</v>
      </c>
      <c r="C18" s="410">
        <f>'РИК 83'!C24</f>
        <v>1</v>
      </c>
      <c r="D18" s="133"/>
      <c r="E18" s="133"/>
      <c r="F18" s="133">
        <v>1</v>
      </c>
      <c r="G18" s="134"/>
    </row>
    <row r="19" spans="1:7" s="237" customFormat="1" ht="12" x14ac:dyDescent="0.2">
      <c r="A19" s="477" t="s">
        <v>33</v>
      </c>
      <c r="B19" s="474">
        <v>16</v>
      </c>
      <c r="C19" s="410">
        <f>'РИК 83'!C25</f>
        <v>1</v>
      </c>
      <c r="D19" s="133">
        <v>1</v>
      </c>
      <c r="E19" s="133"/>
      <c r="F19" s="133"/>
      <c r="G19" s="134"/>
    </row>
    <row r="20" spans="1:7" s="237" customFormat="1" ht="12" x14ac:dyDescent="0.2">
      <c r="A20" s="477" t="s">
        <v>35</v>
      </c>
      <c r="B20" s="474">
        <v>17</v>
      </c>
      <c r="C20" s="410">
        <f>'РИК 83'!C26</f>
        <v>6</v>
      </c>
      <c r="D20" s="133"/>
      <c r="E20" s="133"/>
      <c r="F20" s="133">
        <v>1</v>
      </c>
      <c r="G20" s="134">
        <v>5</v>
      </c>
    </row>
    <row r="21" spans="1:7" s="237" customFormat="1" ht="12" x14ac:dyDescent="0.2">
      <c r="A21" s="477" t="s">
        <v>37</v>
      </c>
      <c r="B21" s="474">
        <v>18</v>
      </c>
      <c r="C21" s="410">
        <f>'РИК 83'!C27</f>
        <v>1</v>
      </c>
      <c r="D21" s="133"/>
      <c r="E21" s="133"/>
      <c r="F21" s="133">
        <v>1</v>
      </c>
      <c r="G21" s="134"/>
    </row>
    <row r="22" spans="1:7" s="237" customFormat="1" ht="12" x14ac:dyDescent="0.2">
      <c r="A22" s="477" t="s">
        <v>39</v>
      </c>
      <c r="B22" s="474">
        <v>19</v>
      </c>
      <c r="C22" s="410">
        <f>'РИК 83'!C28</f>
        <v>0</v>
      </c>
      <c r="D22" s="133"/>
      <c r="E22" s="133"/>
      <c r="F22" s="133"/>
      <c r="G22" s="134"/>
    </row>
    <row r="23" spans="1:7" s="237" customFormat="1" ht="12" x14ac:dyDescent="0.2">
      <c r="A23" s="477" t="s">
        <v>41</v>
      </c>
      <c r="B23" s="474">
        <v>20</v>
      </c>
      <c r="C23" s="410">
        <f>'РИК 83'!C29</f>
        <v>0</v>
      </c>
      <c r="D23" s="133"/>
      <c r="E23" s="133"/>
      <c r="F23" s="133"/>
      <c r="G23" s="134"/>
    </row>
    <row r="24" spans="1:7" s="237" customFormat="1" ht="12" x14ac:dyDescent="0.2">
      <c r="A24" s="477" t="s">
        <v>43</v>
      </c>
      <c r="B24" s="474">
        <v>21</v>
      </c>
      <c r="C24" s="410">
        <f>'РИК 83'!C30</f>
        <v>1</v>
      </c>
      <c r="D24" s="133"/>
      <c r="E24" s="133"/>
      <c r="F24" s="133">
        <v>1</v>
      </c>
      <c r="G24" s="134"/>
    </row>
    <row r="25" spans="1:7" s="237" customFormat="1" ht="12" x14ac:dyDescent="0.2">
      <c r="A25" s="477" t="s">
        <v>70</v>
      </c>
      <c r="B25" s="474">
        <v>22</v>
      </c>
      <c r="C25" s="410">
        <f>'РИК 83'!C31</f>
        <v>1</v>
      </c>
      <c r="D25" s="133"/>
      <c r="E25" s="133"/>
      <c r="F25" s="133">
        <v>1</v>
      </c>
      <c r="G25" s="134"/>
    </row>
    <row r="26" spans="1:7" s="237" customFormat="1" ht="12" x14ac:dyDescent="0.2">
      <c r="A26" s="477" t="s">
        <v>71</v>
      </c>
      <c r="B26" s="474">
        <v>23</v>
      </c>
      <c r="C26" s="410">
        <f>'РИК 83'!C32</f>
        <v>1</v>
      </c>
      <c r="D26" s="133"/>
      <c r="E26" s="133"/>
      <c r="F26" s="133">
        <v>1</v>
      </c>
      <c r="G26" s="134"/>
    </row>
    <row r="27" spans="1:7" s="237" customFormat="1" ht="12" x14ac:dyDescent="0.2">
      <c r="A27" s="477" t="s">
        <v>47</v>
      </c>
      <c r="B27" s="474">
        <v>24</v>
      </c>
      <c r="C27" s="410">
        <f>'РИК 83'!C33</f>
        <v>3</v>
      </c>
      <c r="D27" s="133"/>
      <c r="E27" s="133"/>
      <c r="F27" s="133">
        <v>2</v>
      </c>
      <c r="G27" s="134">
        <v>1</v>
      </c>
    </row>
    <row r="28" spans="1:7" s="237" customFormat="1" ht="12" x14ac:dyDescent="0.2">
      <c r="A28" s="477" t="s">
        <v>49</v>
      </c>
      <c r="B28" s="474">
        <v>25</v>
      </c>
      <c r="C28" s="410">
        <f>'РИК 83'!C34</f>
        <v>3</v>
      </c>
      <c r="D28" s="133"/>
      <c r="E28" s="133"/>
      <c r="F28" s="133"/>
      <c r="G28" s="134">
        <v>3</v>
      </c>
    </row>
    <row r="29" spans="1:7" s="237" customFormat="1" ht="12" x14ac:dyDescent="0.2">
      <c r="A29" s="477" t="s">
        <v>52</v>
      </c>
      <c r="B29" s="474">
        <v>26</v>
      </c>
      <c r="C29" s="410">
        <f>'РИК 83'!C35</f>
        <v>1</v>
      </c>
      <c r="D29" s="133"/>
      <c r="E29" s="133"/>
      <c r="F29" s="133">
        <v>1</v>
      </c>
      <c r="G29" s="134"/>
    </row>
    <row r="30" spans="1:7" s="237" customFormat="1" ht="12" x14ac:dyDescent="0.2">
      <c r="A30" s="477" t="s">
        <v>53</v>
      </c>
      <c r="B30" s="474">
        <v>27</v>
      </c>
      <c r="C30" s="410">
        <f>'РИК 83'!C36</f>
        <v>1</v>
      </c>
      <c r="D30" s="133">
        <v>1</v>
      </c>
      <c r="E30" s="133"/>
      <c r="F30" s="133"/>
      <c r="G30" s="134"/>
    </row>
    <row r="31" spans="1:7" s="237" customFormat="1" ht="12" x14ac:dyDescent="0.2">
      <c r="A31" s="477" t="s">
        <v>55</v>
      </c>
      <c r="B31" s="474">
        <v>28</v>
      </c>
      <c r="C31" s="410">
        <f>'РИК 83'!C37</f>
        <v>0</v>
      </c>
      <c r="D31" s="133"/>
      <c r="E31" s="133"/>
      <c r="F31" s="133"/>
      <c r="G31" s="134"/>
    </row>
    <row r="32" spans="1:7" s="237" customFormat="1" ht="12" x14ac:dyDescent="0.2">
      <c r="A32" s="477" t="s">
        <v>57</v>
      </c>
      <c r="B32" s="474">
        <v>29</v>
      </c>
      <c r="C32" s="410">
        <f>'РИК 83'!C38</f>
        <v>1</v>
      </c>
      <c r="D32" s="133"/>
      <c r="E32" s="133"/>
      <c r="F32" s="133"/>
      <c r="G32" s="134">
        <v>1</v>
      </c>
    </row>
    <row r="33" spans="1:7" s="237" customFormat="1" ht="12" x14ac:dyDescent="0.2">
      <c r="A33" s="477" t="s">
        <v>59</v>
      </c>
      <c r="B33" s="474">
        <v>30</v>
      </c>
      <c r="C33" s="410">
        <f>'РИК 83'!C39</f>
        <v>1</v>
      </c>
      <c r="D33" s="133"/>
      <c r="E33" s="133"/>
      <c r="F33" s="133">
        <v>1</v>
      </c>
      <c r="G33" s="134"/>
    </row>
    <row r="34" spans="1:7" s="237" customFormat="1" ht="12" x14ac:dyDescent="0.2">
      <c r="A34" s="477" t="s">
        <v>61</v>
      </c>
      <c r="B34" s="474">
        <v>31</v>
      </c>
      <c r="C34" s="410">
        <f>'РИК 83'!C40</f>
        <v>1</v>
      </c>
      <c r="D34" s="133"/>
      <c r="E34" s="133"/>
      <c r="F34" s="133"/>
      <c r="G34" s="134">
        <v>1</v>
      </c>
    </row>
    <row r="35" spans="1:7" s="237" customFormat="1" ht="12" x14ac:dyDescent="0.2">
      <c r="A35" s="477" t="s">
        <v>63</v>
      </c>
      <c r="B35" s="474">
        <v>32</v>
      </c>
      <c r="C35" s="410">
        <f>'РИК 83'!C41</f>
        <v>0</v>
      </c>
      <c r="D35" s="133"/>
      <c r="E35" s="133"/>
      <c r="F35" s="133"/>
      <c r="G35" s="134"/>
    </row>
    <row r="36" spans="1:7" s="237" customFormat="1" ht="12" x14ac:dyDescent="0.2">
      <c r="A36" s="478" t="s">
        <v>65</v>
      </c>
      <c r="B36" s="479">
        <v>33</v>
      </c>
      <c r="C36" s="598">
        <f>'РИК 83'!C42</f>
        <v>3</v>
      </c>
      <c r="D36" s="437"/>
      <c r="E36" s="437">
        <v>1</v>
      </c>
      <c r="F36" s="437"/>
      <c r="G36" s="438">
        <v>2</v>
      </c>
    </row>
    <row r="37" spans="1:7" s="343" customFormat="1" ht="12" x14ac:dyDescent="0.2">
      <c r="A37" s="480"/>
      <c r="B37" s="481"/>
      <c r="C37" s="481"/>
      <c r="D37" s="481"/>
      <c r="E37" s="481"/>
      <c r="F37" s="481"/>
      <c r="G37" s="481"/>
    </row>
    <row r="38" spans="1:7" s="343" customFormat="1" ht="12" x14ac:dyDescent="0.2">
      <c r="A38" s="482" t="s">
        <v>299</v>
      </c>
      <c r="B38" s="483"/>
      <c r="C38" s="481"/>
      <c r="D38" s="481"/>
      <c r="E38" s="481"/>
      <c r="F38" s="481"/>
      <c r="G38" s="481"/>
    </row>
    <row r="39" spans="1:7" s="237" customFormat="1" ht="12" x14ac:dyDescent="0.2">
      <c r="A39" s="462" t="s">
        <v>411</v>
      </c>
      <c r="B39" s="484"/>
      <c r="C39" s="599">
        <f>C29</f>
        <v>1</v>
      </c>
      <c r="D39" s="462"/>
      <c r="E39" s="462"/>
      <c r="F39" s="462"/>
      <c r="G39" s="463"/>
    </row>
    <row r="40" spans="1:7" s="237" customFormat="1" ht="12" x14ac:dyDescent="0.2">
      <c r="A40" s="485" t="s">
        <v>412</v>
      </c>
      <c r="B40" s="486"/>
      <c r="C40" s="18"/>
      <c r="D40" s="485"/>
      <c r="E40" s="485"/>
      <c r="F40" s="485"/>
      <c r="G40" s="487"/>
    </row>
    <row r="41" spans="1:7" s="237" customFormat="1" ht="12" x14ac:dyDescent="0.2">
      <c r="A41" s="488" t="s">
        <v>413</v>
      </c>
      <c r="B41" s="489"/>
      <c r="C41" s="25"/>
      <c r="D41" s="488"/>
      <c r="E41" s="488" t="s">
        <v>541</v>
      </c>
      <c r="F41" s="488">
        <v>1</v>
      </c>
      <c r="G41" s="490"/>
    </row>
    <row r="42" spans="1:7" s="492" customFormat="1" ht="12" x14ac:dyDescent="0.2">
      <c r="A42" s="491"/>
      <c r="B42" s="344"/>
      <c r="D42" s="344"/>
      <c r="E42" s="344"/>
      <c r="F42" s="344"/>
      <c r="G42" s="344"/>
    </row>
    <row r="43" spans="1:7" s="237" customFormat="1" ht="12" x14ac:dyDescent="0.2">
      <c r="A43" s="462" t="s">
        <v>414</v>
      </c>
      <c r="B43" s="484"/>
      <c r="C43" s="599">
        <f>C36</f>
        <v>3</v>
      </c>
      <c r="D43" s="462"/>
      <c r="E43" s="462"/>
      <c r="F43" s="462"/>
      <c r="G43" s="463"/>
    </row>
    <row r="44" spans="1:7" s="237" customFormat="1" ht="12" x14ac:dyDescent="0.2">
      <c r="A44" s="485" t="s">
        <v>415</v>
      </c>
      <c r="B44" s="486"/>
      <c r="C44" s="18"/>
      <c r="D44" s="485"/>
      <c r="E44" s="485"/>
      <c r="F44" s="485"/>
      <c r="G44" s="487">
        <v>1</v>
      </c>
    </row>
    <row r="45" spans="1:7" s="237" customFormat="1" ht="12" x14ac:dyDescent="0.2">
      <c r="A45" s="485" t="s">
        <v>416</v>
      </c>
      <c r="B45" s="486"/>
      <c r="C45" s="18"/>
      <c r="D45" s="485"/>
      <c r="E45" s="485"/>
      <c r="F45" s="485"/>
      <c r="G45" s="487">
        <v>1</v>
      </c>
    </row>
    <row r="46" spans="1:7" s="237" customFormat="1" ht="12" x14ac:dyDescent="0.2">
      <c r="A46" s="488" t="s">
        <v>417</v>
      </c>
      <c r="B46" s="489"/>
      <c r="C46" s="25"/>
      <c r="D46" s="488"/>
      <c r="E46" s="488"/>
      <c r="F46" s="488">
        <v>1</v>
      </c>
      <c r="G46" s="490"/>
    </row>
    <row r="48" spans="1:7" x14ac:dyDescent="0.2">
      <c r="A48" s="627" t="s">
        <v>463</v>
      </c>
      <c r="B48" s="628"/>
      <c r="C48" s="628"/>
      <c r="D48" s="628"/>
      <c r="E48" s="628"/>
      <c r="F48" s="628"/>
      <c r="G48" s="628"/>
    </row>
  </sheetData>
  <mergeCells count="6">
    <mergeCell ref="A1:G1"/>
    <mergeCell ref="A2:A3"/>
    <mergeCell ref="B2:B3"/>
    <mergeCell ref="C2:C3"/>
    <mergeCell ref="D2:D3"/>
    <mergeCell ref="E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J29"/>
  <sheetViews>
    <sheetView topLeftCell="A4" workbookViewId="0">
      <selection activeCell="H10" sqref="H10"/>
    </sheetView>
  </sheetViews>
  <sheetFormatPr defaultRowHeight="12.75" x14ac:dyDescent="0.2"/>
  <cols>
    <col min="1" max="1" width="6" customWidth="1"/>
    <col min="2" max="2" width="37.28515625" customWidth="1"/>
    <col min="5" max="5" width="8.42578125" customWidth="1"/>
    <col min="6" max="6" width="8.7109375" customWidth="1"/>
  </cols>
  <sheetData>
    <row r="1" spans="1:10" ht="18.75" x14ac:dyDescent="0.3">
      <c r="A1" s="715" t="s">
        <v>464</v>
      </c>
      <c r="B1" s="715"/>
      <c r="C1" s="715"/>
      <c r="D1" s="715"/>
      <c r="E1" s="715"/>
      <c r="F1" s="715"/>
      <c r="G1" s="715"/>
      <c r="H1" s="715"/>
      <c r="I1" s="715"/>
      <c r="J1" s="715"/>
    </row>
    <row r="2" spans="1:10" ht="18.75" x14ac:dyDescent="0.3">
      <c r="A2" s="716" t="s">
        <v>513</v>
      </c>
      <c r="B2" s="716"/>
      <c r="C2" s="716"/>
      <c r="D2" s="716"/>
      <c r="E2" s="716"/>
      <c r="F2" s="716"/>
      <c r="G2" s="716"/>
      <c r="H2" s="716"/>
      <c r="I2" s="716"/>
      <c r="J2" s="236"/>
    </row>
    <row r="3" spans="1:10" ht="92.25" customHeight="1" x14ac:dyDescent="0.2">
      <c r="A3" s="717" t="s">
        <v>84</v>
      </c>
      <c r="B3" s="717" t="s">
        <v>465</v>
      </c>
      <c r="C3" s="717" t="s">
        <v>466</v>
      </c>
      <c r="D3" s="717"/>
      <c r="E3" s="717" t="s">
        <v>466</v>
      </c>
      <c r="F3" s="717"/>
      <c r="G3" s="717" t="s">
        <v>467</v>
      </c>
      <c r="H3" s="717"/>
      <c r="I3" s="717"/>
      <c r="J3" s="717"/>
    </row>
    <row r="4" spans="1:10" ht="78.75" x14ac:dyDescent="0.2">
      <c r="A4" s="717"/>
      <c r="B4" s="717"/>
      <c r="C4" s="632" t="s">
        <v>11</v>
      </c>
      <c r="D4" s="632" t="s">
        <v>468</v>
      </c>
      <c r="E4" s="632" t="s">
        <v>469</v>
      </c>
      <c r="F4" s="632" t="s">
        <v>470</v>
      </c>
      <c r="G4" s="632" t="s">
        <v>514</v>
      </c>
      <c r="H4" s="632" t="s">
        <v>471</v>
      </c>
      <c r="I4" s="632" t="s">
        <v>515</v>
      </c>
      <c r="J4" s="632" t="s">
        <v>471</v>
      </c>
    </row>
    <row r="5" spans="1:10" ht="15.75" x14ac:dyDescent="0.2">
      <c r="A5" s="632" t="s">
        <v>472</v>
      </c>
      <c r="B5" s="633" t="s">
        <v>473</v>
      </c>
      <c r="C5" s="634"/>
      <c r="D5" s="634"/>
      <c r="E5" s="634"/>
      <c r="F5" s="634"/>
      <c r="G5" s="632"/>
      <c r="H5" s="632"/>
      <c r="I5" s="632"/>
      <c r="J5" s="632"/>
    </row>
    <row r="6" spans="1:10" ht="31.5" x14ac:dyDescent="0.2">
      <c r="A6" s="632" t="s">
        <v>474</v>
      </c>
      <c r="B6" s="635" t="s">
        <v>475</v>
      </c>
      <c r="C6" s="634"/>
      <c r="D6" s="634"/>
      <c r="E6" s="634"/>
      <c r="F6" s="634"/>
      <c r="G6" s="632">
        <v>4</v>
      </c>
      <c r="H6" s="632">
        <v>1</v>
      </c>
      <c r="I6" s="632"/>
      <c r="J6" s="632"/>
    </row>
    <row r="7" spans="1:10" ht="15.75" x14ac:dyDescent="0.2">
      <c r="A7" s="632" t="s">
        <v>476</v>
      </c>
      <c r="B7" s="636" t="s">
        <v>477</v>
      </c>
      <c r="C7" s="634"/>
      <c r="D7" s="634"/>
      <c r="E7" s="634"/>
      <c r="F7" s="634"/>
      <c r="G7" s="632">
        <v>42</v>
      </c>
      <c r="H7" s="632"/>
      <c r="I7" s="632">
        <v>3</v>
      </c>
      <c r="J7" s="632"/>
    </row>
    <row r="8" spans="1:10" ht="15.75" x14ac:dyDescent="0.2">
      <c r="A8" s="632" t="s">
        <v>478</v>
      </c>
      <c r="B8" s="635" t="s">
        <v>479</v>
      </c>
      <c r="C8" s="634"/>
      <c r="D8" s="634"/>
      <c r="E8" s="634"/>
      <c r="F8" s="634"/>
      <c r="G8" s="632"/>
      <c r="H8" s="632"/>
      <c r="I8" s="632"/>
      <c r="J8" s="632"/>
    </row>
    <row r="9" spans="1:10" ht="31.5" x14ac:dyDescent="0.2">
      <c r="A9" s="632"/>
      <c r="B9" s="635" t="s">
        <v>480</v>
      </c>
      <c r="C9" s="634"/>
      <c r="D9" s="634"/>
      <c r="E9" s="634"/>
      <c r="F9" s="634"/>
      <c r="G9" s="632">
        <v>0</v>
      </c>
      <c r="H9" s="632"/>
      <c r="I9" s="632">
        <v>1</v>
      </c>
      <c r="J9" s="632"/>
    </row>
    <row r="10" spans="1:10" ht="31.5" x14ac:dyDescent="0.2">
      <c r="A10" s="632"/>
      <c r="B10" s="635" t="s">
        <v>481</v>
      </c>
      <c r="C10" s="634"/>
      <c r="D10" s="634"/>
      <c r="E10" s="634"/>
      <c r="F10" s="634"/>
      <c r="G10" s="632">
        <v>1</v>
      </c>
      <c r="H10" s="632"/>
      <c r="I10" s="632"/>
      <c r="J10" s="632"/>
    </row>
    <row r="11" spans="1:10" ht="31.5" x14ac:dyDescent="0.2">
      <c r="A11" s="632"/>
      <c r="B11" s="635" t="s">
        <v>482</v>
      </c>
      <c r="C11" s="634"/>
      <c r="D11" s="634"/>
      <c r="E11" s="634"/>
      <c r="F11" s="634"/>
      <c r="G11" s="632">
        <v>1</v>
      </c>
      <c r="H11" s="632"/>
      <c r="I11" s="632"/>
      <c r="J11" s="632"/>
    </row>
    <row r="12" spans="1:10" ht="15.75" x14ac:dyDescent="0.2">
      <c r="A12" s="632" t="s">
        <v>483</v>
      </c>
      <c r="B12" s="635" t="s">
        <v>484</v>
      </c>
      <c r="C12" s="634"/>
      <c r="D12" s="634"/>
      <c r="E12" s="634"/>
      <c r="F12" s="634"/>
      <c r="G12" s="632">
        <v>1</v>
      </c>
      <c r="H12" s="632"/>
      <c r="I12" s="632"/>
      <c r="J12" s="632"/>
    </row>
    <row r="13" spans="1:10" ht="15.75" x14ac:dyDescent="0.2">
      <c r="A13" s="632" t="s">
        <v>485</v>
      </c>
      <c r="B13" s="635" t="s">
        <v>486</v>
      </c>
      <c r="C13" s="634"/>
      <c r="D13" s="634"/>
      <c r="E13" s="634"/>
      <c r="F13" s="634"/>
      <c r="G13" s="632">
        <v>0</v>
      </c>
      <c r="H13" s="632"/>
      <c r="I13" s="632"/>
      <c r="J13" s="632"/>
    </row>
    <row r="14" spans="1:10" ht="31.5" x14ac:dyDescent="0.2">
      <c r="A14" s="632" t="s">
        <v>487</v>
      </c>
      <c r="B14" s="635" t="s">
        <v>488</v>
      </c>
      <c r="C14" s="634"/>
      <c r="D14" s="634"/>
      <c r="E14" s="634"/>
      <c r="F14" s="634"/>
      <c r="G14" s="632">
        <v>0</v>
      </c>
      <c r="H14" s="632"/>
      <c r="I14" s="632"/>
      <c r="J14" s="632"/>
    </row>
    <row r="15" spans="1:10" ht="31.5" x14ac:dyDescent="0.2">
      <c r="A15" s="632" t="s">
        <v>489</v>
      </c>
      <c r="B15" s="635" t="s">
        <v>490</v>
      </c>
      <c r="C15" s="634"/>
      <c r="D15" s="634"/>
      <c r="E15" s="634"/>
      <c r="F15" s="634"/>
      <c r="G15" s="632">
        <v>3</v>
      </c>
      <c r="H15" s="632"/>
      <c r="I15" s="632"/>
      <c r="J15" s="632"/>
    </row>
    <row r="16" spans="1:10" ht="31.5" x14ac:dyDescent="0.2">
      <c r="A16" s="637"/>
      <c r="B16" s="633" t="s">
        <v>491</v>
      </c>
      <c r="C16" s="634">
        <f>SUM(C6:C15)</f>
        <v>0</v>
      </c>
      <c r="D16" s="634">
        <f t="shared" ref="D16:J16" si="0">SUM(D6:D15)</f>
        <v>0</v>
      </c>
      <c r="E16" s="634">
        <f t="shared" si="0"/>
        <v>0</v>
      </c>
      <c r="F16" s="634"/>
      <c r="G16" s="634">
        <f>SUM(G6:G15)</f>
        <v>52</v>
      </c>
      <c r="H16" s="634">
        <f t="shared" si="0"/>
        <v>1</v>
      </c>
      <c r="I16" s="634">
        <f t="shared" si="0"/>
        <v>4</v>
      </c>
      <c r="J16" s="634">
        <f t="shared" si="0"/>
        <v>0</v>
      </c>
    </row>
    <row r="17" spans="1:10" ht="78.75" x14ac:dyDescent="0.2">
      <c r="A17" s="632"/>
      <c r="B17" s="638" t="s">
        <v>492</v>
      </c>
      <c r="C17" s="634"/>
      <c r="D17" s="634"/>
      <c r="E17" s="634"/>
      <c r="F17" s="634"/>
      <c r="G17" s="634"/>
      <c r="H17" s="634"/>
      <c r="I17" s="634"/>
      <c r="J17" s="634"/>
    </row>
    <row r="18" spans="1:10" ht="31.5" x14ac:dyDescent="0.2">
      <c r="A18" s="632" t="s">
        <v>493</v>
      </c>
      <c r="B18" s="633" t="s">
        <v>494</v>
      </c>
      <c r="C18" s="634"/>
      <c r="D18" s="634"/>
      <c r="E18" s="634"/>
      <c r="F18" s="634"/>
      <c r="G18" s="634"/>
      <c r="H18" s="634"/>
      <c r="I18" s="634"/>
      <c r="J18" s="634"/>
    </row>
    <row r="19" spans="1:10" ht="47.25" x14ac:dyDescent="0.2">
      <c r="A19" s="632" t="s">
        <v>495</v>
      </c>
      <c r="B19" s="635" t="s">
        <v>496</v>
      </c>
      <c r="C19" s="634"/>
      <c r="D19" s="634"/>
      <c r="E19" s="634"/>
      <c r="F19" s="634"/>
      <c r="G19" s="634"/>
      <c r="H19" s="634"/>
      <c r="I19" s="634"/>
      <c r="J19" s="634"/>
    </row>
    <row r="20" spans="1:10" ht="47.25" x14ac:dyDescent="0.2">
      <c r="A20" s="632" t="s">
        <v>497</v>
      </c>
      <c r="B20" s="635" t="s">
        <v>498</v>
      </c>
      <c r="C20" s="634"/>
      <c r="D20" s="634"/>
      <c r="E20" s="634"/>
      <c r="F20" s="634"/>
      <c r="G20" s="634"/>
      <c r="H20" s="634"/>
      <c r="I20" s="634"/>
      <c r="J20" s="634"/>
    </row>
    <row r="21" spans="1:10" ht="31.5" x14ac:dyDescent="0.2">
      <c r="A21" s="632" t="s">
        <v>499</v>
      </c>
      <c r="B21" s="635" t="s">
        <v>500</v>
      </c>
      <c r="C21" s="634"/>
      <c r="D21" s="634"/>
      <c r="E21" s="634"/>
      <c r="F21" s="634"/>
      <c r="G21" s="634"/>
      <c r="H21" s="634"/>
      <c r="I21" s="634"/>
      <c r="J21" s="634"/>
    </row>
    <row r="22" spans="1:10" ht="47.25" x14ac:dyDescent="0.2">
      <c r="A22" s="632" t="s">
        <v>501</v>
      </c>
      <c r="B22" s="635" t="s">
        <v>502</v>
      </c>
      <c r="C22" s="634"/>
      <c r="D22" s="634"/>
      <c r="E22" s="634"/>
      <c r="F22" s="634"/>
      <c r="G22" s="634"/>
      <c r="H22" s="634"/>
      <c r="I22" s="634"/>
      <c r="J22" s="634"/>
    </row>
    <row r="23" spans="1:10" ht="31.5" x14ac:dyDescent="0.2">
      <c r="A23" s="632" t="s">
        <v>503</v>
      </c>
      <c r="B23" s="635" t="s">
        <v>504</v>
      </c>
      <c r="C23" s="634"/>
      <c r="D23" s="634"/>
      <c r="E23" s="634"/>
      <c r="F23" s="634"/>
      <c r="G23" s="634"/>
      <c r="H23" s="634"/>
      <c r="I23" s="634"/>
      <c r="J23" s="634"/>
    </row>
    <row r="24" spans="1:10" ht="15.75" x14ac:dyDescent="0.2">
      <c r="A24" s="632" t="s">
        <v>505</v>
      </c>
      <c r="B24" s="635" t="s">
        <v>506</v>
      </c>
      <c r="C24" s="634"/>
      <c r="D24" s="634"/>
      <c r="E24" s="634"/>
      <c r="F24" s="634"/>
      <c r="G24" s="634"/>
      <c r="H24" s="634"/>
      <c r="I24" s="634"/>
      <c r="J24" s="634"/>
    </row>
    <row r="25" spans="1:10" ht="31.5" x14ac:dyDescent="0.2">
      <c r="A25" s="637"/>
      <c r="B25" s="633" t="s">
        <v>507</v>
      </c>
      <c r="C25" s="634">
        <f>SUM(C19:C24)</f>
        <v>0</v>
      </c>
      <c r="D25" s="634">
        <f>SUM(D19:D24)</f>
        <v>0</v>
      </c>
      <c r="E25" s="634">
        <f>SUM(E19:E24)</f>
        <v>0</v>
      </c>
      <c r="F25" s="634"/>
      <c r="G25" s="634">
        <f>SUM(G19:G24)</f>
        <v>0</v>
      </c>
      <c r="H25" s="634">
        <f>SUM(H19:H24)</f>
        <v>0</v>
      </c>
      <c r="I25" s="634">
        <f>SUM(I19:I24)</f>
        <v>0</v>
      </c>
      <c r="J25" s="634">
        <f>SUM(J19:J24)</f>
        <v>0</v>
      </c>
    </row>
    <row r="26" spans="1:10" ht="15.75" x14ac:dyDescent="0.2">
      <c r="A26" s="637" t="s">
        <v>508</v>
      </c>
      <c r="B26" s="633" t="s">
        <v>509</v>
      </c>
      <c r="C26" s="634">
        <f>SUM(C16,C25)</f>
        <v>0</v>
      </c>
      <c r="D26" s="634">
        <f t="shared" ref="D26:J26" si="1">SUM(D16,D25)</f>
        <v>0</v>
      </c>
      <c r="E26" s="634">
        <f t="shared" si="1"/>
        <v>0</v>
      </c>
      <c r="F26" s="634"/>
      <c r="G26" s="634">
        <f t="shared" si="1"/>
        <v>52</v>
      </c>
      <c r="H26" s="634">
        <f t="shared" si="1"/>
        <v>1</v>
      </c>
      <c r="I26" s="634">
        <f t="shared" si="1"/>
        <v>4</v>
      </c>
      <c r="J26" s="634">
        <f t="shared" si="1"/>
        <v>0</v>
      </c>
    </row>
    <row r="27" spans="1:10" ht="15.75" x14ac:dyDescent="0.2">
      <c r="A27" s="632" t="s">
        <v>510</v>
      </c>
      <c r="B27" s="635" t="s">
        <v>511</v>
      </c>
      <c r="C27" s="634"/>
      <c r="D27" s="634"/>
      <c r="E27" s="634"/>
      <c r="F27" s="634"/>
      <c r="G27" s="634"/>
      <c r="H27" s="634"/>
      <c r="I27" s="634"/>
      <c r="J27" s="634"/>
    </row>
    <row r="29" spans="1:10" ht="25.5" x14ac:dyDescent="0.2">
      <c r="B29" s="639" t="s">
        <v>512</v>
      </c>
    </row>
  </sheetData>
  <mergeCells count="7">
    <mergeCell ref="A1:J1"/>
    <mergeCell ref="A2:I2"/>
    <mergeCell ref="A3:A4"/>
    <mergeCell ref="B3:B4"/>
    <mergeCell ref="C3:D3"/>
    <mergeCell ref="E3:F3"/>
    <mergeCell ref="G3:J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D12"/>
  <sheetViews>
    <sheetView workbookViewId="0">
      <selection activeCell="C9" sqref="C9"/>
    </sheetView>
  </sheetViews>
  <sheetFormatPr defaultRowHeight="12.75" x14ac:dyDescent="0.2"/>
  <cols>
    <col min="1" max="1" width="35.28515625" customWidth="1"/>
    <col min="2" max="2" width="38.140625" customWidth="1"/>
    <col min="3" max="3" width="13.7109375" customWidth="1"/>
    <col min="4" max="4" width="68.42578125" customWidth="1"/>
  </cols>
  <sheetData>
    <row r="1" spans="1:4" ht="15" x14ac:dyDescent="0.25">
      <c r="A1" s="720" t="s">
        <v>516</v>
      </c>
      <c r="B1" s="721"/>
      <c r="C1" s="721"/>
      <c r="D1" s="721"/>
    </row>
    <row r="2" spans="1:4" ht="15" x14ac:dyDescent="0.2">
      <c r="A2" s="722" t="s">
        <v>517</v>
      </c>
      <c r="B2" s="722" t="s">
        <v>518</v>
      </c>
      <c r="C2" s="722"/>
      <c r="D2" s="723" t="s">
        <v>519</v>
      </c>
    </row>
    <row r="3" spans="1:4" ht="30" x14ac:dyDescent="0.2">
      <c r="A3" s="722"/>
      <c r="B3" s="640" t="s">
        <v>0</v>
      </c>
      <c r="C3" s="640" t="s">
        <v>520</v>
      </c>
      <c r="D3" s="724"/>
    </row>
    <row r="4" spans="1:4" x14ac:dyDescent="0.2">
      <c r="A4" s="725" t="s">
        <v>534</v>
      </c>
      <c r="B4" s="641" t="s">
        <v>535</v>
      </c>
      <c r="C4" s="671" t="s">
        <v>536</v>
      </c>
      <c r="D4" s="641" t="s">
        <v>521</v>
      </c>
    </row>
    <row r="5" spans="1:4" x14ac:dyDescent="0.2">
      <c r="A5" s="726"/>
      <c r="B5" s="643" t="s">
        <v>221</v>
      </c>
      <c r="C5" s="642" t="s">
        <v>522</v>
      </c>
      <c r="D5" s="641" t="s">
        <v>521</v>
      </c>
    </row>
    <row r="6" spans="1:4" x14ac:dyDescent="0.2">
      <c r="A6" s="726"/>
      <c r="B6" s="641" t="s">
        <v>537</v>
      </c>
      <c r="C6" s="671" t="s">
        <v>536</v>
      </c>
      <c r="D6" s="641" t="s">
        <v>521</v>
      </c>
    </row>
    <row r="7" spans="1:4" x14ac:dyDescent="0.2">
      <c r="A7" s="726"/>
      <c r="B7" s="641" t="s">
        <v>543</v>
      </c>
      <c r="C7" s="688">
        <v>-1</v>
      </c>
      <c r="D7" s="641" t="s">
        <v>544</v>
      </c>
    </row>
    <row r="8" spans="1:4" x14ac:dyDescent="0.2">
      <c r="A8" s="726"/>
      <c r="B8" s="641"/>
      <c r="C8" s="641"/>
      <c r="D8" s="641"/>
    </row>
    <row r="9" spans="1:4" x14ac:dyDescent="0.2">
      <c r="A9" s="726"/>
      <c r="C9" s="641"/>
    </row>
    <row r="10" spans="1:4" x14ac:dyDescent="0.2">
      <c r="A10" s="727"/>
      <c r="B10" s="641"/>
      <c r="C10" s="641"/>
      <c r="D10" s="641"/>
    </row>
    <row r="12" spans="1:4" ht="81" customHeight="1" x14ac:dyDescent="0.2">
      <c r="A12" s="718" t="s">
        <v>523</v>
      </c>
      <c r="B12" s="719"/>
      <c r="C12" s="719"/>
      <c r="D12" s="719"/>
    </row>
  </sheetData>
  <mergeCells count="6">
    <mergeCell ref="A12:D12"/>
    <mergeCell ref="A1:D1"/>
    <mergeCell ref="A2:A3"/>
    <mergeCell ref="B2:C2"/>
    <mergeCell ref="D2:D3"/>
    <mergeCell ref="A4:A1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AM44"/>
  <sheetViews>
    <sheetView topLeftCell="A7" workbookViewId="0">
      <selection activeCell="P29" sqref="P29"/>
    </sheetView>
  </sheetViews>
  <sheetFormatPr defaultColWidth="8.85546875" defaultRowHeight="12" x14ac:dyDescent="0.2"/>
  <cols>
    <col min="1" max="1" width="44.7109375" style="3" customWidth="1"/>
    <col min="2" max="2" width="3" style="11" customWidth="1"/>
    <col min="3" max="18" width="5" style="3" customWidth="1"/>
    <col min="19" max="19" width="9.7109375" style="3" customWidth="1"/>
    <col min="20" max="23" width="5" style="3" customWidth="1"/>
    <col min="24" max="24" width="4.85546875" style="3" customWidth="1"/>
    <col min="25" max="26" width="3.85546875" style="3" customWidth="1"/>
    <col min="27" max="27" width="4.140625" style="3" customWidth="1"/>
    <col min="28" max="16384" width="8.85546875" style="3"/>
  </cols>
  <sheetData>
    <row r="1" spans="1:29" ht="14.25" x14ac:dyDescent="0.2">
      <c r="A1" s="8" t="s">
        <v>424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9" ht="24" customHeight="1" x14ac:dyDescent="0.2">
      <c r="A2" s="748" t="s">
        <v>0</v>
      </c>
      <c r="B2" s="751" t="s">
        <v>81</v>
      </c>
      <c r="C2" s="728" t="s">
        <v>358</v>
      </c>
      <c r="D2" s="739" t="s">
        <v>196</v>
      </c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39"/>
      <c r="W2" s="740"/>
    </row>
    <row r="3" spans="1:29" ht="48" customHeight="1" x14ac:dyDescent="0.2">
      <c r="A3" s="749"/>
      <c r="B3" s="752"/>
      <c r="C3" s="729"/>
      <c r="D3" s="754" t="s">
        <v>359</v>
      </c>
      <c r="E3" s="759" t="s">
        <v>102</v>
      </c>
      <c r="F3" s="736" t="s">
        <v>356</v>
      </c>
      <c r="G3" s="737"/>
      <c r="H3" s="737"/>
      <c r="I3" s="738"/>
      <c r="J3" s="756" t="s">
        <v>357</v>
      </c>
      <c r="K3" s="757"/>
      <c r="L3" s="757"/>
      <c r="M3" s="757"/>
      <c r="N3" s="758"/>
      <c r="O3" s="741" t="s">
        <v>107</v>
      </c>
      <c r="P3" s="741"/>
      <c r="Q3" s="741"/>
      <c r="R3" s="742"/>
      <c r="S3" s="743"/>
      <c r="T3" s="744" t="s">
        <v>110</v>
      </c>
      <c r="U3" s="734" t="s">
        <v>143</v>
      </c>
      <c r="V3" s="746" t="s">
        <v>97</v>
      </c>
      <c r="W3" s="747"/>
      <c r="Y3" s="503" t="s">
        <v>427</v>
      </c>
      <c r="Z3" s="503" t="s">
        <v>428</v>
      </c>
      <c r="AA3" s="503" t="s">
        <v>429</v>
      </c>
    </row>
    <row r="4" spans="1:29" ht="202.5" customHeight="1" x14ac:dyDescent="0.2">
      <c r="A4" s="750"/>
      <c r="B4" s="753"/>
      <c r="C4" s="730"/>
      <c r="D4" s="755"/>
      <c r="E4" s="760"/>
      <c r="F4" s="113" t="s">
        <v>8</v>
      </c>
      <c r="G4" s="114" t="s">
        <v>9</v>
      </c>
      <c r="H4" s="114" t="s">
        <v>106</v>
      </c>
      <c r="I4" s="115" t="s">
        <v>144</v>
      </c>
      <c r="J4" s="31" t="s">
        <v>8</v>
      </c>
      <c r="K4" s="32" t="s">
        <v>9</v>
      </c>
      <c r="L4" s="32" t="s">
        <v>145</v>
      </c>
      <c r="M4" s="32" t="s">
        <v>106</v>
      </c>
      <c r="N4" s="33" t="s">
        <v>144</v>
      </c>
      <c r="O4" s="153" t="s">
        <v>108</v>
      </c>
      <c r="P4" s="35" t="s">
        <v>142</v>
      </c>
      <c r="Q4" s="35" t="s">
        <v>354</v>
      </c>
      <c r="R4" s="294" t="s">
        <v>133</v>
      </c>
      <c r="S4" s="295" t="s">
        <v>355</v>
      </c>
      <c r="T4" s="745"/>
      <c r="U4" s="735"/>
      <c r="V4" s="36" t="s">
        <v>98</v>
      </c>
      <c r="W4" s="37" t="s">
        <v>99</v>
      </c>
      <c r="Y4" s="147" t="s">
        <v>185</v>
      </c>
      <c r="Z4" s="147"/>
    </row>
    <row r="5" spans="1:29" s="10" customFormat="1" ht="9.75" x14ac:dyDescent="0.2">
      <c r="A5" s="125">
        <v>1</v>
      </c>
      <c r="B5" s="126">
        <v>2</v>
      </c>
      <c r="C5" s="125">
        <v>3</v>
      </c>
      <c r="D5" s="125">
        <v>4</v>
      </c>
      <c r="E5" s="126">
        <v>5</v>
      </c>
      <c r="F5" s="125">
        <v>6</v>
      </c>
      <c r="G5" s="124">
        <v>7</v>
      </c>
      <c r="H5" s="124">
        <v>8</v>
      </c>
      <c r="I5" s="126">
        <v>9</v>
      </c>
      <c r="J5" s="125">
        <v>10</v>
      </c>
      <c r="K5" s="124">
        <v>11</v>
      </c>
      <c r="L5" s="124">
        <v>12</v>
      </c>
      <c r="M5" s="124">
        <v>13</v>
      </c>
      <c r="N5" s="126">
        <v>14</v>
      </c>
      <c r="O5" s="124">
        <v>15</v>
      </c>
      <c r="P5" s="124">
        <v>16</v>
      </c>
      <c r="Q5" s="124">
        <v>17</v>
      </c>
      <c r="R5" s="121">
        <v>18</v>
      </c>
      <c r="S5" s="126">
        <v>19</v>
      </c>
      <c r="T5" s="125">
        <v>20</v>
      </c>
      <c r="U5" s="124">
        <v>21</v>
      </c>
      <c r="V5" s="124">
        <v>22</v>
      </c>
      <c r="W5" s="126">
        <v>23</v>
      </c>
      <c r="Y5" s="148"/>
      <c r="Z5" s="148"/>
    </row>
    <row r="6" spans="1:29" x14ac:dyDescent="0.2">
      <c r="A6" s="130" t="s">
        <v>153</v>
      </c>
      <c r="B6" s="131" t="s">
        <v>1</v>
      </c>
      <c r="C6" s="296">
        <f>C8+C12</f>
        <v>62</v>
      </c>
      <c r="D6" s="296">
        <f t="shared" ref="D6:W6" si="0">D8+D12</f>
        <v>13</v>
      </c>
      <c r="E6" s="297">
        <f>E8</f>
        <v>3</v>
      </c>
      <c r="F6" s="296">
        <f>F8</f>
        <v>0</v>
      </c>
      <c r="G6" s="298">
        <f>G8</f>
        <v>2</v>
      </c>
      <c r="H6" s="298">
        <f t="shared" ref="H6:I6" si="1">H8</f>
        <v>2</v>
      </c>
      <c r="I6" s="298">
        <f t="shared" si="1"/>
        <v>0</v>
      </c>
      <c r="J6" s="296">
        <f t="shared" si="0"/>
        <v>3</v>
      </c>
      <c r="K6" s="298">
        <f t="shared" si="0"/>
        <v>19</v>
      </c>
      <c r="L6" s="298">
        <f t="shared" si="0"/>
        <v>12</v>
      </c>
      <c r="M6" s="298">
        <f t="shared" si="0"/>
        <v>22</v>
      </c>
      <c r="N6" s="297">
        <f t="shared" si="0"/>
        <v>5</v>
      </c>
      <c r="O6" s="298">
        <f t="shared" si="0"/>
        <v>0</v>
      </c>
      <c r="P6" s="298">
        <f t="shared" si="0"/>
        <v>3</v>
      </c>
      <c r="Q6" s="298">
        <f t="shared" si="0"/>
        <v>3</v>
      </c>
      <c r="R6" s="298">
        <f t="shared" ref="R6" si="2">R8+R12</f>
        <v>0</v>
      </c>
      <c r="S6" s="297">
        <f t="shared" si="0"/>
        <v>0</v>
      </c>
      <c r="T6" s="296">
        <f t="shared" si="0"/>
        <v>0</v>
      </c>
      <c r="U6" s="298">
        <f t="shared" si="0"/>
        <v>0</v>
      </c>
      <c r="V6" s="298">
        <f t="shared" si="0"/>
        <v>0</v>
      </c>
      <c r="W6" s="297">
        <f t="shared" si="0"/>
        <v>0</v>
      </c>
      <c r="Y6" s="498">
        <f>C8-F6-G6-H6-I6</f>
        <v>0</v>
      </c>
      <c r="Z6" s="498">
        <f>C12+E8-J6-K6-L6-M6-N6</f>
        <v>0</v>
      </c>
    </row>
    <row r="7" spans="1:29" x14ac:dyDescent="0.2">
      <c r="A7" s="43" t="s">
        <v>4</v>
      </c>
      <c r="B7" s="51"/>
      <c r="C7" s="132"/>
      <c r="D7" s="132"/>
      <c r="E7" s="134"/>
      <c r="F7" s="132"/>
      <c r="G7" s="133"/>
      <c r="H7" s="133"/>
      <c r="I7" s="134"/>
      <c r="J7" s="132"/>
      <c r="K7" s="133"/>
      <c r="L7" s="133"/>
      <c r="M7" s="133"/>
      <c r="N7" s="134"/>
      <c r="O7" s="133"/>
      <c r="P7" s="133"/>
      <c r="Q7" s="133"/>
      <c r="R7" s="133"/>
      <c r="S7" s="134"/>
      <c r="T7" s="132"/>
      <c r="U7" s="133"/>
      <c r="V7" s="133"/>
      <c r="W7" s="134"/>
      <c r="Y7" s="498">
        <f t="shared" ref="Y7:Y11" si="3">C7-F7-G7-H7-I7</f>
        <v>0</v>
      </c>
      <c r="Z7" s="498">
        <f t="shared" ref="Z7:Z11" si="4">E7-J7-K7-L7-M7-N7</f>
        <v>0</v>
      </c>
    </row>
    <row r="8" spans="1:29" x14ac:dyDescent="0.2">
      <c r="A8" s="128" t="s">
        <v>101</v>
      </c>
      <c r="B8" s="50" t="s">
        <v>2</v>
      </c>
      <c r="C8" s="296">
        <f>C10+C11</f>
        <v>4</v>
      </c>
      <c r="D8" s="296">
        <f t="shared" ref="D8:W8" si="5">D10+D11</f>
        <v>3</v>
      </c>
      <c r="E8" s="297">
        <f t="shared" si="5"/>
        <v>3</v>
      </c>
      <c r="F8" s="296">
        <f t="shared" si="5"/>
        <v>0</v>
      </c>
      <c r="G8" s="298">
        <f t="shared" si="5"/>
        <v>2</v>
      </c>
      <c r="H8" s="298">
        <f t="shared" si="5"/>
        <v>2</v>
      </c>
      <c r="I8" s="297">
        <f t="shared" si="5"/>
        <v>0</v>
      </c>
      <c r="J8" s="296">
        <f t="shared" si="5"/>
        <v>0</v>
      </c>
      <c r="K8" s="298">
        <f t="shared" si="5"/>
        <v>2</v>
      </c>
      <c r="L8" s="298">
        <f t="shared" si="5"/>
        <v>0</v>
      </c>
      <c r="M8" s="298">
        <f t="shared" si="5"/>
        <v>1</v>
      </c>
      <c r="N8" s="297">
        <f t="shared" si="5"/>
        <v>0</v>
      </c>
      <c r="O8" s="298">
        <f t="shared" si="5"/>
        <v>0</v>
      </c>
      <c r="P8" s="298">
        <f t="shared" si="5"/>
        <v>0</v>
      </c>
      <c r="Q8" s="298">
        <f t="shared" si="5"/>
        <v>0</v>
      </c>
      <c r="R8" s="298">
        <f t="shared" ref="R8" si="6">R10+R11</f>
        <v>0</v>
      </c>
      <c r="S8" s="297">
        <f t="shared" si="5"/>
        <v>0</v>
      </c>
      <c r="T8" s="296">
        <f t="shared" si="5"/>
        <v>0</v>
      </c>
      <c r="U8" s="298">
        <f t="shared" si="5"/>
        <v>0</v>
      </c>
      <c r="V8" s="298">
        <f t="shared" si="5"/>
        <v>0</v>
      </c>
      <c r="W8" s="297">
        <f t="shared" si="5"/>
        <v>0</v>
      </c>
      <c r="Y8" s="498">
        <f t="shared" si="3"/>
        <v>0</v>
      </c>
      <c r="Z8" s="498">
        <f t="shared" si="4"/>
        <v>0</v>
      </c>
    </row>
    <row r="9" spans="1:29" x14ac:dyDescent="0.2">
      <c r="A9" s="18" t="s">
        <v>12</v>
      </c>
      <c r="B9" s="51"/>
      <c r="C9" s="18"/>
      <c r="D9" s="18"/>
      <c r="E9" s="19"/>
      <c r="F9" s="18"/>
      <c r="G9" s="7"/>
      <c r="H9" s="7"/>
      <c r="I9" s="19"/>
      <c r="J9" s="18"/>
      <c r="K9" s="7"/>
      <c r="L9" s="7"/>
      <c r="M9" s="7"/>
      <c r="N9" s="19"/>
      <c r="O9" s="7"/>
      <c r="P9" s="7"/>
      <c r="Q9" s="7"/>
      <c r="R9" s="7"/>
      <c r="S9" s="19"/>
      <c r="T9" s="18"/>
      <c r="U9" s="7"/>
      <c r="V9" s="7"/>
      <c r="W9" s="19"/>
      <c r="Y9" s="498">
        <f t="shared" si="3"/>
        <v>0</v>
      </c>
      <c r="Z9" s="498">
        <f t="shared" si="4"/>
        <v>0</v>
      </c>
    </row>
    <row r="10" spans="1:29" ht="11.45" customHeight="1" x14ac:dyDescent="0.2">
      <c r="A10" s="129" t="s">
        <v>13</v>
      </c>
      <c r="B10" s="51" t="s">
        <v>3</v>
      </c>
      <c r="C10" s="46">
        <f>'РИК 83'!C10</f>
        <v>1</v>
      </c>
      <c r="D10" s="500">
        <f>'РИК 83'!H10</f>
        <v>0</v>
      </c>
      <c r="E10" s="45">
        <f>D10</f>
        <v>0</v>
      </c>
      <c r="F10" s="46">
        <f>'РИК 83'!I10</f>
        <v>0</v>
      </c>
      <c r="G10" s="44">
        <f>'РИК 83'!J10</f>
        <v>0</v>
      </c>
      <c r="H10" s="44">
        <f>'РИК 83'!L10</f>
        <v>1</v>
      </c>
      <c r="I10" s="19"/>
      <c r="J10" s="18"/>
      <c r="K10" s="7"/>
      <c r="L10" s="7"/>
      <c r="M10" s="7"/>
      <c r="N10" s="19"/>
      <c r="O10" s="7"/>
      <c r="P10" s="7"/>
      <c r="Q10" s="7"/>
      <c r="R10" s="7"/>
      <c r="S10" s="19"/>
      <c r="T10" s="18"/>
      <c r="U10" s="7"/>
      <c r="V10" s="7"/>
      <c r="W10" s="19"/>
      <c r="Y10" s="498">
        <f t="shared" si="3"/>
        <v>0</v>
      </c>
      <c r="Z10" s="498">
        <f t="shared" si="4"/>
        <v>0</v>
      </c>
    </row>
    <row r="11" spans="1:29" s="6" customFormat="1" x14ac:dyDescent="0.2">
      <c r="A11" s="129" t="s">
        <v>146</v>
      </c>
      <c r="B11" s="51" t="s">
        <v>14</v>
      </c>
      <c r="C11" s="46">
        <f>'РИК 83'!C11</f>
        <v>3</v>
      </c>
      <c r="D11" s="500">
        <f>'РИК 83'!H11</f>
        <v>3</v>
      </c>
      <c r="E11" s="45">
        <f>D11</f>
        <v>3</v>
      </c>
      <c r="F11" s="46">
        <f>'РИК 83'!I11</f>
        <v>0</v>
      </c>
      <c r="G11" s="44">
        <f>'РИК 83'!J11</f>
        <v>2</v>
      </c>
      <c r="H11" s="44">
        <f>'РИК 83'!L11</f>
        <v>1</v>
      </c>
      <c r="I11" s="19"/>
      <c r="J11" s="18"/>
      <c r="K11" s="7">
        <v>2</v>
      </c>
      <c r="L11" s="7"/>
      <c r="M11" s="7">
        <v>1</v>
      </c>
      <c r="N11" s="19"/>
      <c r="O11" s="7"/>
      <c r="P11" s="7"/>
      <c r="Q11" s="7"/>
      <c r="R11" s="7"/>
      <c r="S11" s="19"/>
      <c r="T11" s="18"/>
      <c r="U11" s="7"/>
      <c r="V11" s="7"/>
      <c r="W11" s="19"/>
      <c r="Y11" s="498">
        <f t="shared" si="3"/>
        <v>0</v>
      </c>
      <c r="Z11" s="498">
        <f t="shared" si="4"/>
        <v>0</v>
      </c>
    </row>
    <row r="12" spans="1:29" x14ac:dyDescent="0.2">
      <c r="A12" s="128" t="s">
        <v>152</v>
      </c>
      <c r="B12" s="50" t="s">
        <v>15</v>
      </c>
      <c r="C12" s="46">
        <f>C14+C36+C37+C38+C39+C40+C41+C42</f>
        <v>58</v>
      </c>
      <c r="D12" s="46">
        <f t="shared" ref="D12" si="7">D14+D36+D37+D38+D39+D40+D41+D42</f>
        <v>10</v>
      </c>
      <c r="E12" s="48" t="s">
        <v>103</v>
      </c>
      <c r="F12" s="49" t="s">
        <v>103</v>
      </c>
      <c r="G12" s="47" t="s">
        <v>103</v>
      </c>
      <c r="H12" s="47" t="s">
        <v>103</v>
      </c>
      <c r="I12" s="48" t="s">
        <v>103</v>
      </c>
      <c r="J12" s="46">
        <f t="shared" ref="J12:W12" si="8">J14+J36+J37+J38+J39+J40+J41+J42</f>
        <v>3</v>
      </c>
      <c r="K12" s="44">
        <f t="shared" si="8"/>
        <v>17</v>
      </c>
      <c r="L12" s="44">
        <f t="shared" si="8"/>
        <v>12</v>
      </c>
      <c r="M12" s="44">
        <f t="shared" si="8"/>
        <v>21</v>
      </c>
      <c r="N12" s="45">
        <f t="shared" si="8"/>
        <v>5</v>
      </c>
      <c r="O12" s="44">
        <f t="shared" si="8"/>
        <v>0</v>
      </c>
      <c r="P12" s="44">
        <f t="shared" si="8"/>
        <v>3</v>
      </c>
      <c r="Q12" s="44">
        <f t="shared" si="8"/>
        <v>3</v>
      </c>
      <c r="R12" s="44">
        <f t="shared" ref="R12" si="9">R14+R36+R37+R38+R39+R40+R41+R42</f>
        <v>0</v>
      </c>
      <c r="S12" s="45">
        <f t="shared" si="8"/>
        <v>0</v>
      </c>
      <c r="T12" s="46">
        <f t="shared" si="8"/>
        <v>0</v>
      </c>
      <c r="U12" s="44">
        <f t="shared" si="8"/>
        <v>0</v>
      </c>
      <c r="V12" s="44">
        <f t="shared" si="8"/>
        <v>0</v>
      </c>
      <c r="W12" s="45">
        <f t="shared" si="8"/>
        <v>0</v>
      </c>
      <c r="Y12" s="501"/>
      <c r="Z12" s="498">
        <f t="shared" ref="Z12:Z42" si="10">C12-J12-K12-L12-M12-N12</f>
        <v>0</v>
      </c>
      <c r="AA12" s="498">
        <f>'РИК 83'!L14-'Образ квал'!M12-'Образ квал'!N12</f>
        <v>0</v>
      </c>
    </row>
    <row r="13" spans="1:29" x14ac:dyDescent="0.2">
      <c r="A13" s="18" t="s">
        <v>4</v>
      </c>
      <c r="B13" s="51"/>
      <c r="C13" s="18"/>
      <c r="D13" s="18"/>
      <c r="E13" s="21"/>
      <c r="F13" s="18"/>
      <c r="G13" s="7"/>
      <c r="H13" s="7"/>
      <c r="I13" s="19"/>
      <c r="J13" s="18"/>
      <c r="K13" s="7"/>
      <c r="L13" s="7"/>
      <c r="M13" s="7"/>
      <c r="N13" s="19"/>
      <c r="O13" s="7"/>
      <c r="P13" s="7"/>
      <c r="Q13" s="7"/>
      <c r="R13" s="7"/>
      <c r="S13" s="19"/>
      <c r="T13" s="18"/>
      <c r="U13" s="7"/>
      <c r="V13" s="7"/>
      <c r="W13" s="19"/>
      <c r="Y13" s="502"/>
      <c r="Z13" s="498"/>
      <c r="AA13" s="498"/>
    </row>
    <row r="14" spans="1:29" x14ac:dyDescent="0.2">
      <c r="A14" s="128" t="s">
        <v>151</v>
      </c>
      <c r="B14" s="50" t="s">
        <v>16</v>
      </c>
      <c r="C14" s="46">
        <f>SUM(C16:C35)</f>
        <v>51</v>
      </c>
      <c r="D14" s="46">
        <f t="shared" ref="D14" si="11">SUM(D16:D35)</f>
        <v>9</v>
      </c>
      <c r="E14" s="48" t="s">
        <v>103</v>
      </c>
      <c r="F14" s="49" t="s">
        <v>103</v>
      </c>
      <c r="G14" s="47" t="s">
        <v>103</v>
      </c>
      <c r="H14" s="47" t="s">
        <v>103</v>
      </c>
      <c r="I14" s="48" t="s">
        <v>103</v>
      </c>
      <c r="J14" s="46">
        <f t="shared" ref="J14:W14" si="12">SUM(J16:J35)</f>
        <v>3</v>
      </c>
      <c r="K14" s="44">
        <f t="shared" si="12"/>
        <v>14</v>
      </c>
      <c r="L14" s="44">
        <f t="shared" si="12"/>
        <v>12</v>
      </c>
      <c r="M14" s="44">
        <f t="shared" si="12"/>
        <v>17</v>
      </c>
      <c r="N14" s="45">
        <f t="shared" si="12"/>
        <v>5</v>
      </c>
      <c r="O14" s="44">
        <f t="shared" si="12"/>
        <v>0</v>
      </c>
      <c r="P14" s="44">
        <f t="shared" si="12"/>
        <v>3</v>
      </c>
      <c r="Q14" s="44">
        <f t="shared" si="12"/>
        <v>3</v>
      </c>
      <c r="R14" s="44">
        <f t="shared" ref="R14" si="13">SUM(R16:R35)</f>
        <v>0</v>
      </c>
      <c r="S14" s="45">
        <f t="shared" si="12"/>
        <v>0</v>
      </c>
      <c r="T14" s="46">
        <f t="shared" si="12"/>
        <v>0</v>
      </c>
      <c r="U14" s="44">
        <f t="shared" si="12"/>
        <v>0</v>
      </c>
      <c r="V14" s="44">
        <f t="shared" si="12"/>
        <v>0</v>
      </c>
      <c r="W14" s="45">
        <f t="shared" si="12"/>
        <v>0</v>
      </c>
      <c r="Y14" s="502"/>
      <c r="Z14" s="498">
        <f t="shared" si="10"/>
        <v>0</v>
      </c>
      <c r="AA14" s="498">
        <f>'РИК 83'!L15-'Образ квал'!M14-'Образ квал'!N14</f>
        <v>0</v>
      </c>
    </row>
    <row r="15" spans="1:29" x14ac:dyDescent="0.2">
      <c r="A15" s="18" t="s">
        <v>4</v>
      </c>
      <c r="B15" s="51"/>
      <c r="C15" s="18"/>
      <c r="D15" s="18"/>
      <c r="E15" s="21"/>
      <c r="F15" s="18"/>
      <c r="G15" s="7"/>
      <c r="H15" s="7"/>
      <c r="I15" s="19"/>
      <c r="J15" s="18"/>
      <c r="K15" s="7"/>
      <c r="L15" s="7"/>
      <c r="M15" s="7"/>
      <c r="N15" s="19"/>
      <c r="O15" s="7"/>
      <c r="P15" s="7"/>
      <c r="Q15" s="7"/>
      <c r="R15" s="17"/>
      <c r="S15" s="19"/>
      <c r="T15" s="18"/>
      <c r="U15" s="7"/>
      <c r="V15" s="7"/>
      <c r="W15" s="19"/>
      <c r="Y15" s="502"/>
      <c r="Z15" s="498"/>
      <c r="AA15" s="498"/>
    </row>
    <row r="16" spans="1:29" x14ac:dyDescent="0.2">
      <c r="A16" s="129" t="s">
        <v>150</v>
      </c>
      <c r="B16" s="51" t="s">
        <v>17</v>
      </c>
      <c r="C16" s="46">
        <f>'РИК 83'!C16</f>
        <v>16</v>
      </c>
      <c r="D16" s="46">
        <f>'РИК 83'!H16</f>
        <v>9</v>
      </c>
      <c r="E16" s="21" t="s">
        <v>103</v>
      </c>
      <c r="F16" s="20" t="s">
        <v>103</v>
      </c>
      <c r="G16" s="13" t="s">
        <v>103</v>
      </c>
      <c r="H16" s="13" t="s">
        <v>103</v>
      </c>
      <c r="I16" s="21" t="s">
        <v>103</v>
      </c>
      <c r="J16" s="46">
        <f>'РИК 83'!I16</f>
        <v>1</v>
      </c>
      <c r="K16" s="44">
        <f>'РИК 83'!J16</f>
        <v>5</v>
      </c>
      <c r="L16" s="44">
        <f>'РИК 83'!K16</f>
        <v>3</v>
      </c>
      <c r="M16" s="7">
        <v>6</v>
      </c>
      <c r="N16" s="19">
        <v>1</v>
      </c>
      <c r="O16" s="7"/>
      <c r="P16" s="7"/>
      <c r="Q16" s="7"/>
      <c r="R16" s="17"/>
      <c r="S16" s="19"/>
      <c r="T16" s="18"/>
      <c r="U16" s="7"/>
      <c r="V16" s="7"/>
      <c r="W16" s="19"/>
      <c r="Y16" s="502"/>
      <c r="Z16" s="498">
        <f t="shared" si="10"/>
        <v>0</v>
      </c>
      <c r="AA16" s="498">
        <f>'РИК 83'!L16-'Образ квал'!M16-'Образ квал'!N16</f>
        <v>0</v>
      </c>
      <c r="AC16" s="3" t="s">
        <v>76</v>
      </c>
    </row>
    <row r="17" spans="1:29" x14ac:dyDescent="0.2">
      <c r="A17" s="129" t="s">
        <v>20</v>
      </c>
      <c r="B17" s="51" t="s">
        <v>18</v>
      </c>
      <c r="C17" s="46">
        <f>'РИК 83'!C17</f>
        <v>5</v>
      </c>
      <c r="D17" s="46">
        <f>'РИК 83'!H17</f>
        <v>0</v>
      </c>
      <c r="E17" s="21" t="s">
        <v>103</v>
      </c>
      <c r="F17" s="20" t="s">
        <v>103</v>
      </c>
      <c r="G17" s="13" t="s">
        <v>103</v>
      </c>
      <c r="H17" s="13" t="s">
        <v>103</v>
      </c>
      <c r="I17" s="21" t="s">
        <v>103</v>
      </c>
      <c r="J17" s="46">
        <f>'РИК 83'!I17</f>
        <v>0</v>
      </c>
      <c r="K17" s="44">
        <f>'РИК 83'!J17</f>
        <v>2</v>
      </c>
      <c r="L17" s="44">
        <f>'РИК 83'!K17</f>
        <v>0</v>
      </c>
      <c r="M17" s="7">
        <v>2</v>
      </c>
      <c r="N17" s="19">
        <v>1</v>
      </c>
      <c r="O17" s="7"/>
      <c r="P17" s="7"/>
      <c r="Q17" s="7"/>
      <c r="R17" s="17"/>
      <c r="S17" s="19"/>
      <c r="T17" s="18"/>
      <c r="U17" s="7"/>
      <c r="V17" s="7"/>
      <c r="W17" s="19"/>
      <c r="Y17" s="502"/>
      <c r="Z17" s="498">
        <f t="shared" si="10"/>
        <v>0</v>
      </c>
      <c r="AA17" s="498">
        <f>'РИК 83'!L17-'Образ квал'!M17-'Образ квал'!N17</f>
        <v>0</v>
      </c>
      <c r="AC17" s="3" t="s">
        <v>76</v>
      </c>
    </row>
    <row r="18" spans="1:29" x14ac:dyDescent="0.2">
      <c r="A18" s="129" t="s">
        <v>68</v>
      </c>
      <c r="B18" s="51" t="s">
        <v>19</v>
      </c>
      <c r="C18" s="46">
        <f>'РИК 83'!C18</f>
        <v>0</v>
      </c>
      <c r="D18" s="46">
        <f>'РИК 83'!H18</f>
        <v>0</v>
      </c>
      <c r="E18" s="21" t="s">
        <v>103</v>
      </c>
      <c r="F18" s="20" t="s">
        <v>103</v>
      </c>
      <c r="G18" s="13" t="s">
        <v>103</v>
      </c>
      <c r="H18" s="13" t="s">
        <v>103</v>
      </c>
      <c r="I18" s="21" t="s">
        <v>103</v>
      </c>
      <c r="J18" s="46">
        <f>'РИК 83'!I18</f>
        <v>0</v>
      </c>
      <c r="K18" s="44">
        <f>'РИК 83'!J18</f>
        <v>0</v>
      </c>
      <c r="L18" s="44">
        <f>'РИК 83'!K18</f>
        <v>0</v>
      </c>
      <c r="M18" s="7"/>
      <c r="N18" s="19"/>
      <c r="O18" s="7"/>
      <c r="P18" s="7"/>
      <c r="Q18" s="7"/>
      <c r="R18" s="17"/>
      <c r="S18" s="19"/>
      <c r="T18" s="18"/>
      <c r="U18" s="7"/>
      <c r="V18" s="7"/>
      <c r="W18" s="19"/>
      <c r="Y18" s="502"/>
      <c r="Z18" s="498">
        <f t="shared" si="10"/>
        <v>0</v>
      </c>
      <c r="AA18" s="498">
        <f>'РИК 83'!L18-'Образ квал'!M18-'Образ квал'!N18</f>
        <v>0</v>
      </c>
    </row>
    <row r="19" spans="1:29" x14ac:dyDescent="0.2">
      <c r="A19" s="129" t="s">
        <v>69</v>
      </c>
      <c r="B19" s="51" t="s">
        <v>21</v>
      </c>
      <c r="C19" s="46">
        <f>'РИК 83'!C19</f>
        <v>3</v>
      </c>
      <c r="D19" s="46">
        <f>'РИК 83'!H19</f>
        <v>0</v>
      </c>
      <c r="E19" s="21" t="s">
        <v>103</v>
      </c>
      <c r="F19" s="20" t="s">
        <v>103</v>
      </c>
      <c r="G19" s="13" t="s">
        <v>103</v>
      </c>
      <c r="H19" s="13" t="s">
        <v>103</v>
      </c>
      <c r="I19" s="21" t="s">
        <v>103</v>
      </c>
      <c r="J19" s="46">
        <f>'РИК 83'!I19</f>
        <v>0</v>
      </c>
      <c r="K19" s="44">
        <f>'РИК 83'!J19</f>
        <v>0</v>
      </c>
      <c r="L19" s="44">
        <f>'РИК 83'!K19</f>
        <v>2</v>
      </c>
      <c r="M19" s="7"/>
      <c r="N19" s="19">
        <v>1</v>
      </c>
      <c r="O19" s="7"/>
      <c r="P19" s="7"/>
      <c r="Q19" s="7"/>
      <c r="R19" s="17"/>
      <c r="S19" s="19"/>
      <c r="T19" s="18"/>
      <c r="U19" s="7"/>
      <c r="V19" s="7"/>
      <c r="W19" s="19"/>
      <c r="Y19" s="502"/>
      <c r="Z19" s="498">
        <f t="shared" si="10"/>
        <v>0</v>
      </c>
      <c r="AA19" s="498">
        <f>'РИК 83'!L19-'Образ квал'!M19-'Образ квал'!N19</f>
        <v>0</v>
      </c>
      <c r="AC19" s="3" t="s">
        <v>545</v>
      </c>
    </row>
    <row r="20" spans="1:29" x14ac:dyDescent="0.2">
      <c r="A20" s="129" t="s">
        <v>23</v>
      </c>
      <c r="B20" s="51" t="s">
        <v>22</v>
      </c>
      <c r="C20" s="46">
        <f>'РИК 83'!C20</f>
        <v>4</v>
      </c>
      <c r="D20" s="46">
        <f>'РИК 83'!H20</f>
        <v>0</v>
      </c>
      <c r="E20" s="21" t="s">
        <v>103</v>
      </c>
      <c r="F20" s="20" t="s">
        <v>103</v>
      </c>
      <c r="G20" s="13" t="s">
        <v>103</v>
      </c>
      <c r="H20" s="13" t="s">
        <v>103</v>
      </c>
      <c r="I20" s="21" t="s">
        <v>103</v>
      </c>
      <c r="J20" s="46">
        <f>'РИК 83'!I20</f>
        <v>0</v>
      </c>
      <c r="K20" s="44">
        <f>'РИК 83'!J20</f>
        <v>2</v>
      </c>
      <c r="L20" s="44">
        <f>'РИК 83'!K20</f>
        <v>0</v>
      </c>
      <c r="M20" s="7">
        <v>2</v>
      </c>
      <c r="N20" s="19"/>
      <c r="O20" s="7"/>
      <c r="P20" s="7"/>
      <c r="Q20" s="7"/>
      <c r="R20" s="17"/>
      <c r="S20" s="19"/>
      <c r="T20" s="18"/>
      <c r="U20" s="7"/>
      <c r="V20" s="7"/>
      <c r="W20" s="19"/>
      <c r="Y20" s="502"/>
      <c r="Z20" s="498">
        <f t="shared" si="10"/>
        <v>0</v>
      </c>
      <c r="AA20" s="498">
        <f>'РИК 83'!L20-'Образ квал'!M20-'Образ квал'!N20</f>
        <v>0</v>
      </c>
    </row>
    <row r="21" spans="1:29" x14ac:dyDescent="0.2">
      <c r="A21" s="129" t="s">
        <v>25</v>
      </c>
      <c r="B21" s="51" t="s">
        <v>24</v>
      </c>
      <c r="C21" s="46">
        <f>'РИК 83'!C21</f>
        <v>2</v>
      </c>
      <c r="D21" s="46">
        <f>'РИК 83'!H21</f>
        <v>0</v>
      </c>
      <c r="E21" s="21" t="s">
        <v>103</v>
      </c>
      <c r="F21" s="20" t="s">
        <v>103</v>
      </c>
      <c r="G21" s="13" t="s">
        <v>103</v>
      </c>
      <c r="H21" s="13" t="s">
        <v>103</v>
      </c>
      <c r="I21" s="21" t="s">
        <v>103</v>
      </c>
      <c r="J21" s="46">
        <f>'РИК 83'!I21</f>
        <v>0</v>
      </c>
      <c r="K21" s="44">
        <f>'РИК 83'!J21</f>
        <v>1</v>
      </c>
      <c r="L21" s="44">
        <f>'РИК 83'!K21</f>
        <v>0</v>
      </c>
      <c r="M21" s="7">
        <v>1</v>
      </c>
      <c r="N21" s="19"/>
      <c r="O21" s="7"/>
      <c r="P21" s="7">
        <v>1</v>
      </c>
      <c r="Q21" s="7">
        <v>1</v>
      </c>
      <c r="R21" s="17"/>
      <c r="S21" s="19"/>
      <c r="T21" s="18"/>
      <c r="U21" s="7"/>
      <c r="V21" s="7"/>
      <c r="W21" s="19"/>
      <c r="Y21" s="502"/>
      <c r="Z21" s="498">
        <f t="shared" si="10"/>
        <v>0</v>
      </c>
      <c r="AA21" s="498">
        <f>'РИК 83'!L21-'Образ квал'!M21-'Образ квал'!N21</f>
        <v>0</v>
      </c>
    </row>
    <row r="22" spans="1:29" x14ac:dyDescent="0.2">
      <c r="A22" s="129" t="s">
        <v>27</v>
      </c>
      <c r="B22" s="51" t="s">
        <v>26</v>
      </c>
      <c r="C22" s="46">
        <f>'РИК 83'!C22</f>
        <v>1</v>
      </c>
      <c r="D22" s="46">
        <f>'РИК 83'!H22</f>
        <v>0</v>
      </c>
      <c r="E22" s="21" t="s">
        <v>103</v>
      </c>
      <c r="F22" s="20" t="s">
        <v>103</v>
      </c>
      <c r="G22" s="13" t="s">
        <v>103</v>
      </c>
      <c r="H22" s="13" t="s">
        <v>103</v>
      </c>
      <c r="I22" s="21" t="s">
        <v>103</v>
      </c>
      <c r="J22" s="46">
        <f>'РИК 83'!I22</f>
        <v>0</v>
      </c>
      <c r="K22" s="44">
        <f>'РИК 83'!J22</f>
        <v>0</v>
      </c>
      <c r="L22" s="44">
        <f>'РИК 83'!K22</f>
        <v>0</v>
      </c>
      <c r="M22" s="7">
        <v>1</v>
      </c>
      <c r="N22" s="19"/>
      <c r="O22" s="7"/>
      <c r="P22" s="7"/>
      <c r="Q22" s="7"/>
      <c r="R22" s="17"/>
      <c r="S22" s="19"/>
      <c r="T22" s="18"/>
      <c r="U22" s="7"/>
      <c r="V22" s="7"/>
      <c r="W22" s="19"/>
      <c r="Y22" s="502"/>
      <c r="Z22" s="498">
        <f t="shared" si="10"/>
        <v>0</v>
      </c>
      <c r="AA22" s="498">
        <f>'РИК 83'!L22-'Образ квал'!M22-'Образ квал'!N22</f>
        <v>0</v>
      </c>
    </row>
    <row r="23" spans="1:29" x14ac:dyDescent="0.2">
      <c r="A23" s="129" t="s">
        <v>29</v>
      </c>
      <c r="B23" s="51" t="s">
        <v>28</v>
      </c>
      <c r="C23" s="46">
        <f>'РИК 83'!C23</f>
        <v>1</v>
      </c>
      <c r="D23" s="46">
        <f>'РИК 83'!H23</f>
        <v>0</v>
      </c>
      <c r="E23" s="21" t="s">
        <v>103</v>
      </c>
      <c r="F23" s="20" t="s">
        <v>103</v>
      </c>
      <c r="G23" s="13" t="s">
        <v>103</v>
      </c>
      <c r="H23" s="13" t="s">
        <v>103</v>
      </c>
      <c r="I23" s="21" t="s">
        <v>103</v>
      </c>
      <c r="J23" s="46">
        <f>'РИК 83'!I23</f>
        <v>0</v>
      </c>
      <c r="K23" s="44">
        <f>'РИК 83'!J23</f>
        <v>0</v>
      </c>
      <c r="L23" s="44">
        <f>'РИК 83'!K23</f>
        <v>0</v>
      </c>
      <c r="M23" s="7">
        <v>1</v>
      </c>
      <c r="N23" s="19"/>
      <c r="O23" s="7"/>
      <c r="P23" s="7"/>
      <c r="Q23" s="7"/>
      <c r="R23" s="17"/>
      <c r="S23" s="19"/>
      <c r="T23" s="18"/>
      <c r="U23" s="7"/>
      <c r="V23" s="7"/>
      <c r="W23" s="19"/>
      <c r="Y23" s="502"/>
      <c r="Z23" s="498">
        <f t="shared" si="10"/>
        <v>0</v>
      </c>
      <c r="AA23" s="498">
        <f>'РИК 83'!L23-'Образ квал'!M23-'Образ квал'!N23</f>
        <v>0</v>
      </c>
    </row>
    <row r="24" spans="1:29" x14ac:dyDescent="0.2">
      <c r="A24" s="129" t="s">
        <v>31</v>
      </c>
      <c r="B24" s="51" t="s">
        <v>30</v>
      </c>
      <c r="C24" s="46">
        <f>'РИК 83'!C24</f>
        <v>1</v>
      </c>
      <c r="D24" s="46">
        <f>'РИК 83'!H24</f>
        <v>0</v>
      </c>
      <c r="E24" s="21" t="s">
        <v>103</v>
      </c>
      <c r="F24" s="20" t="s">
        <v>103</v>
      </c>
      <c r="G24" s="13" t="s">
        <v>103</v>
      </c>
      <c r="H24" s="13" t="s">
        <v>103</v>
      </c>
      <c r="I24" s="21" t="s">
        <v>103</v>
      </c>
      <c r="J24" s="46">
        <f>'РИК 83'!I24</f>
        <v>0</v>
      </c>
      <c r="K24" s="44">
        <f>'РИК 83'!J24</f>
        <v>0</v>
      </c>
      <c r="L24" s="44">
        <f>'РИК 83'!K24</f>
        <v>1</v>
      </c>
      <c r="M24" s="7"/>
      <c r="N24" s="19"/>
      <c r="O24" s="7"/>
      <c r="P24" s="7"/>
      <c r="Q24" s="7"/>
      <c r="R24" s="17"/>
      <c r="S24" s="19"/>
      <c r="T24" s="18"/>
      <c r="U24" s="7"/>
      <c r="V24" s="7"/>
      <c r="W24" s="19"/>
      <c r="Y24" s="502"/>
      <c r="Z24" s="498">
        <f t="shared" si="10"/>
        <v>0</v>
      </c>
      <c r="AA24" s="498">
        <f>'РИК 83'!L24-'Образ квал'!M24-'Образ квал'!N24</f>
        <v>0</v>
      </c>
    </row>
    <row r="25" spans="1:29" x14ac:dyDescent="0.2">
      <c r="A25" s="129" t="s">
        <v>33</v>
      </c>
      <c r="B25" s="51" t="s">
        <v>32</v>
      </c>
      <c r="C25" s="46">
        <f>'РИК 83'!C25</f>
        <v>1</v>
      </c>
      <c r="D25" s="46">
        <f>'РИК 83'!H25</f>
        <v>0</v>
      </c>
      <c r="E25" s="21" t="s">
        <v>103</v>
      </c>
      <c r="F25" s="20" t="s">
        <v>103</v>
      </c>
      <c r="G25" s="13" t="s">
        <v>103</v>
      </c>
      <c r="H25" s="13" t="s">
        <v>103</v>
      </c>
      <c r="I25" s="21" t="s">
        <v>103</v>
      </c>
      <c r="J25" s="46">
        <f>'РИК 83'!I25</f>
        <v>0</v>
      </c>
      <c r="K25" s="44">
        <f>'РИК 83'!J25</f>
        <v>0</v>
      </c>
      <c r="L25" s="44">
        <f>'РИК 83'!K25</f>
        <v>0</v>
      </c>
      <c r="M25" s="7">
        <v>1</v>
      </c>
      <c r="N25" s="19"/>
      <c r="O25" s="7"/>
      <c r="P25" s="7"/>
      <c r="Q25" s="7"/>
      <c r="R25" s="17"/>
      <c r="S25" s="19"/>
      <c r="T25" s="18"/>
      <c r="U25" s="7"/>
      <c r="V25" s="7"/>
      <c r="W25" s="19"/>
      <c r="Y25" s="502"/>
      <c r="Z25" s="498">
        <f t="shared" si="10"/>
        <v>0</v>
      </c>
      <c r="AA25" s="498">
        <f>'РИК 83'!L25-'Образ квал'!M25-'Образ квал'!N25</f>
        <v>0</v>
      </c>
    </row>
    <row r="26" spans="1:29" x14ac:dyDescent="0.2">
      <c r="A26" s="129" t="s">
        <v>35</v>
      </c>
      <c r="B26" s="51" t="s">
        <v>34</v>
      </c>
      <c r="C26" s="46">
        <f>'РИК 83'!C26</f>
        <v>6</v>
      </c>
      <c r="D26" s="46">
        <f>'РИК 83'!H26</f>
        <v>0</v>
      </c>
      <c r="E26" s="21" t="s">
        <v>103</v>
      </c>
      <c r="F26" s="20" t="s">
        <v>103</v>
      </c>
      <c r="G26" s="13" t="s">
        <v>103</v>
      </c>
      <c r="H26" s="13" t="s">
        <v>103</v>
      </c>
      <c r="I26" s="21" t="s">
        <v>103</v>
      </c>
      <c r="J26" s="46">
        <f>'РИК 83'!I26</f>
        <v>0</v>
      </c>
      <c r="K26" s="44">
        <f>'РИК 83'!J26</f>
        <v>2</v>
      </c>
      <c r="L26" s="44">
        <f>'РИК 83'!K26</f>
        <v>1</v>
      </c>
      <c r="M26" s="7">
        <v>1</v>
      </c>
      <c r="N26" s="19">
        <v>2</v>
      </c>
      <c r="O26" s="7"/>
      <c r="P26" s="7">
        <v>1</v>
      </c>
      <c r="Q26" s="7">
        <v>1</v>
      </c>
      <c r="R26" s="17"/>
      <c r="S26" s="19"/>
      <c r="T26" s="18"/>
      <c r="U26" s="7"/>
      <c r="V26" s="7"/>
      <c r="W26" s="19"/>
      <c r="Y26" s="502"/>
      <c r="Z26" s="498">
        <f t="shared" si="10"/>
        <v>0</v>
      </c>
      <c r="AA26" s="498">
        <f>'РИК 83'!L26-'Образ квал'!M26-'Образ квал'!N26</f>
        <v>0</v>
      </c>
      <c r="AC26" s="3" t="s">
        <v>546</v>
      </c>
    </row>
    <row r="27" spans="1:29" x14ac:dyDescent="0.2">
      <c r="A27" s="129" t="s">
        <v>37</v>
      </c>
      <c r="B27" s="51" t="s">
        <v>36</v>
      </c>
      <c r="C27" s="46">
        <f>'РИК 83'!C27</f>
        <v>1</v>
      </c>
      <c r="D27" s="46">
        <f>'РИК 83'!H27</f>
        <v>0</v>
      </c>
      <c r="E27" s="21" t="s">
        <v>103</v>
      </c>
      <c r="F27" s="20" t="s">
        <v>103</v>
      </c>
      <c r="G27" s="13" t="s">
        <v>103</v>
      </c>
      <c r="H27" s="13" t="s">
        <v>103</v>
      </c>
      <c r="I27" s="21" t="s">
        <v>103</v>
      </c>
      <c r="J27" s="46">
        <f>'РИК 83'!I27</f>
        <v>0</v>
      </c>
      <c r="K27" s="44">
        <f>'РИК 83'!J27</f>
        <v>0</v>
      </c>
      <c r="L27" s="44">
        <f>'РИК 83'!K27</f>
        <v>1</v>
      </c>
      <c r="M27" s="7"/>
      <c r="N27" s="19"/>
      <c r="O27" s="7"/>
      <c r="P27" s="7"/>
      <c r="Q27" s="7"/>
      <c r="R27" s="17"/>
      <c r="S27" s="19"/>
      <c r="T27" s="18"/>
      <c r="U27" s="7"/>
      <c r="V27" s="7"/>
      <c r="W27" s="19"/>
      <c r="Y27" s="502"/>
      <c r="Z27" s="498">
        <f t="shared" si="10"/>
        <v>0</v>
      </c>
      <c r="AA27" s="498">
        <f>'РИК 83'!L27-'Образ квал'!M27-'Образ квал'!N27</f>
        <v>0</v>
      </c>
    </row>
    <row r="28" spans="1:29" x14ac:dyDescent="0.2">
      <c r="A28" s="129" t="s">
        <v>39</v>
      </c>
      <c r="B28" s="51" t="s">
        <v>38</v>
      </c>
      <c r="C28" s="46">
        <f>'РИК 83'!C28</f>
        <v>0</v>
      </c>
      <c r="D28" s="46">
        <f>'РИК 83'!H28</f>
        <v>0</v>
      </c>
      <c r="E28" s="21" t="s">
        <v>103</v>
      </c>
      <c r="F28" s="20" t="s">
        <v>103</v>
      </c>
      <c r="G28" s="13" t="s">
        <v>103</v>
      </c>
      <c r="H28" s="13" t="s">
        <v>103</v>
      </c>
      <c r="I28" s="21" t="s">
        <v>103</v>
      </c>
      <c r="J28" s="46">
        <f>'РИК 83'!I28</f>
        <v>0</v>
      </c>
      <c r="K28" s="44">
        <f>'РИК 83'!J28</f>
        <v>0</v>
      </c>
      <c r="L28" s="44">
        <f>'РИК 83'!K28</f>
        <v>0</v>
      </c>
      <c r="M28" s="7"/>
      <c r="N28" s="19"/>
      <c r="O28" s="7"/>
      <c r="P28" s="7"/>
      <c r="Q28" s="7"/>
      <c r="R28" s="17"/>
      <c r="S28" s="19"/>
      <c r="T28" s="18"/>
      <c r="U28" s="7"/>
      <c r="V28" s="7"/>
      <c r="W28" s="19"/>
      <c r="Y28" s="502"/>
      <c r="Z28" s="498">
        <f t="shared" si="10"/>
        <v>0</v>
      </c>
      <c r="AA28" s="498">
        <f>'РИК 83'!L28-'Образ квал'!M28-'Образ квал'!N28</f>
        <v>0</v>
      </c>
    </row>
    <row r="29" spans="1:29" x14ac:dyDescent="0.2">
      <c r="A29" s="129" t="s">
        <v>41</v>
      </c>
      <c r="B29" s="51" t="s">
        <v>40</v>
      </c>
      <c r="C29" s="46">
        <f>'РИК 83'!C29</f>
        <v>0</v>
      </c>
      <c r="D29" s="46">
        <f>'РИК 83'!H29</f>
        <v>0</v>
      </c>
      <c r="E29" s="21" t="s">
        <v>103</v>
      </c>
      <c r="F29" s="20" t="s">
        <v>103</v>
      </c>
      <c r="G29" s="13" t="s">
        <v>103</v>
      </c>
      <c r="H29" s="13" t="s">
        <v>103</v>
      </c>
      <c r="I29" s="21" t="s">
        <v>103</v>
      </c>
      <c r="J29" s="46">
        <f>'РИК 83'!I29</f>
        <v>0</v>
      </c>
      <c r="K29" s="44">
        <f>'РИК 83'!J29</f>
        <v>0</v>
      </c>
      <c r="L29" s="44">
        <f>'РИК 83'!K29</f>
        <v>0</v>
      </c>
      <c r="M29" s="7"/>
      <c r="N29" s="19"/>
      <c r="O29" s="7"/>
      <c r="P29" s="7"/>
      <c r="Q29" s="7"/>
      <c r="R29" s="17"/>
      <c r="S29" s="19"/>
      <c r="T29" s="18"/>
      <c r="U29" s="7"/>
      <c r="V29" s="7"/>
      <c r="W29" s="19"/>
      <c r="Y29" s="502"/>
      <c r="Z29" s="498">
        <f t="shared" si="10"/>
        <v>0</v>
      </c>
      <c r="AA29" s="498">
        <f>'РИК 83'!L29-'Образ квал'!M29-'Образ квал'!N29</f>
        <v>0</v>
      </c>
    </row>
    <row r="30" spans="1:29" x14ac:dyDescent="0.2">
      <c r="A30" s="129" t="s">
        <v>43</v>
      </c>
      <c r="B30" s="51" t="s">
        <v>42</v>
      </c>
      <c r="C30" s="46">
        <f>'РИК 83'!C30</f>
        <v>1</v>
      </c>
      <c r="D30" s="46">
        <f>'РИК 83'!H30</f>
        <v>0</v>
      </c>
      <c r="E30" s="21" t="s">
        <v>103</v>
      </c>
      <c r="F30" s="20" t="s">
        <v>103</v>
      </c>
      <c r="G30" s="13" t="s">
        <v>103</v>
      </c>
      <c r="H30" s="13" t="s">
        <v>103</v>
      </c>
      <c r="I30" s="21" t="s">
        <v>103</v>
      </c>
      <c r="J30" s="46">
        <f>'РИК 83'!I30</f>
        <v>0</v>
      </c>
      <c r="K30" s="44">
        <f>'РИК 83'!J30</f>
        <v>1</v>
      </c>
      <c r="L30" s="44">
        <f>'РИК 83'!K30</f>
        <v>0</v>
      </c>
      <c r="M30" s="7"/>
      <c r="N30" s="19"/>
      <c r="O30" s="7"/>
      <c r="P30" s="7"/>
      <c r="Q30" s="7"/>
      <c r="R30" s="17"/>
      <c r="S30" s="19"/>
      <c r="T30" s="18"/>
      <c r="U30" s="7"/>
      <c r="V30" s="7"/>
      <c r="W30" s="19"/>
      <c r="Y30" s="502"/>
      <c r="Z30" s="498">
        <f t="shared" si="10"/>
        <v>0</v>
      </c>
      <c r="AA30" s="498">
        <f>'РИК 83'!L30-'Образ квал'!M30-'Образ квал'!N30</f>
        <v>0</v>
      </c>
    </row>
    <row r="31" spans="1:29" x14ac:dyDescent="0.2">
      <c r="A31" s="129" t="s">
        <v>70</v>
      </c>
      <c r="B31" s="51" t="s">
        <v>44</v>
      </c>
      <c r="C31" s="46">
        <f>'РИК 83'!C31</f>
        <v>1</v>
      </c>
      <c r="D31" s="46">
        <f>'РИК 83'!H31</f>
        <v>0</v>
      </c>
      <c r="E31" s="21" t="s">
        <v>103</v>
      </c>
      <c r="F31" s="20" t="s">
        <v>103</v>
      </c>
      <c r="G31" s="13" t="s">
        <v>103</v>
      </c>
      <c r="H31" s="13" t="s">
        <v>103</v>
      </c>
      <c r="I31" s="21" t="s">
        <v>103</v>
      </c>
      <c r="J31" s="46">
        <f>'РИК 83'!I31</f>
        <v>1</v>
      </c>
      <c r="K31" s="44">
        <f>'РИК 83'!J31</f>
        <v>0</v>
      </c>
      <c r="L31" s="44">
        <f>'РИК 83'!K31</f>
        <v>0</v>
      </c>
      <c r="M31" s="7"/>
      <c r="N31" s="19"/>
      <c r="O31" s="7"/>
      <c r="P31" s="7"/>
      <c r="Q31" s="7"/>
      <c r="R31" s="17"/>
      <c r="S31" s="19"/>
      <c r="T31" s="18"/>
      <c r="U31" s="7"/>
      <c r="V31" s="7"/>
      <c r="W31" s="19"/>
      <c r="Y31" s="502"/>
      <c r="Z31" s="498">
        <f t="shared" si="10"/>
        <v>0</v>
      </c>
      <c r="AA31" s="498">
        <f>'РИК 83'!L31-'Образ квал'!M31-'Образ квал'!N31</f>
        <v>0</v>
      </c>
    </row>
    <row r="32" spans="1:29" x14ac:dyDescent="0.2">
      <c r="A32" s="129" t="s">
        <v>71</v>
      </c>
      <c r="B32" s="51" t="s">
        <v>45</v>
      </c>
      <c r="C32" s="46">
        <f>'РИК 83'!C32</f>
        <v>1</v>
      </c>
      <c r="D32" s="46">
        <f>'РИК 83'!H32</f>
        <v>0</v>
      </c>
      <c r="E32" s="21" t="s">
        <v>103</v>
      </c>
      <c r="F32" s="20" t="s">
        <v>103</v>
      </c>
      <c r="G32" s="13" t="s">
        <v>103</v>
      </c>
      <c r="H32" s="13" t="s">
        <v>103</v>
      </c>
      <c r="I32" s="21" t="s">
        <v>103</v>
      </c>
      <c r="J32" s="46">
        <f>'РИК 83'!I32</f>
        <v>0</v>
      </c>
      <c r="K32" s="44">
        <f>'РИК 83'!J32</f>
        <v>0</v>
      </c>
      <c r="L32" s="44">
        <f>'РИК 83'!K32</f>
        <v>1</v>
      </c>
      <c r="M32" s="7"/>
      <c r="N32" s="19"/>
      <c r="O32" s="7"/>
      <c r="P32" s="7"/>
      <c r="Q32" s="7"/>
      <c r="R32" s="17"/>
      <c r="S32" s="19"/>
      <c r="T32" s="18"/>
      <c r="U32" s="7"/>
      <c r="V32" s="7"/>
      <c r="W32" s="19"/>
      <c r="Y32" s="502"/>
      <c r="Z32" s="498">
        <f t="shared" si="10"/>
        <v>0</v>
      </c>
      <c r="AA32" s="498">
        <f>'РИК 83'!L32-'Образ квал'!M32-'Образ квал'!N32</f>
        <v>0</v>
      </c>
    </row>
    <row r="33" spans="1:39" x14ac:dyDescent="0.2">
      <c r="A33" s="129" t="s">
        <v>47</v>
      </c>
      <c r="B33" s="51" t="s">
        <v>46</v>
      </c>
      <c r="C33" s="46">
        <f>'РИК 83'!C33</f>
        <v>3</v>
      </c>
      <c r="D33" s="46">
        <f>'РИК 83'!H33</f>
        <v>0</v>
      </c>
      <c r="E33" s="21" t="s">
        <v>103</v>
      </c>
      <c r="F33" s="20" t="s">
        <v>103</v>
      </c>
      <c r="G33" s="13" t="s">
        <v>103</v>
      </c>
      <c r="H33" s="13" t="s">
        <v>103</v>
      </c>
      <c r="I33" s="21" t="s">
        <v>103</v>
      </c>
      <c r="J33" s="46">
        <f>'РИК 83'!I33</f>
        <v>0</v>
      </c>
      <c r="K33" s="44">
        <f>'РИК 83'!J33</f>
        <v>1</v>
      </c>
      <c r="L33" s="44">
        <f>'РИК 83'!K33</f>
        <v>1</v>
      </c>
      <c r="M33" s="7">
        <v>1</v>
      </c>
      <c r="N33" s="19"/>
      <c r="O33" s="7"/>
      <c r="P33" s="7"/>
      <c r="Q33" s="7"/>
      <c r="R33" s="17"/>
      <c r="S33" s="19"/>
      <c r="T33" s="18"/>
      <c r="U33" s="7"/>
      <c r="V33" s="7"/>
      <c r="W33" s="19"/>
      <c r="Y33" s="502"/>
      <c r="Z33" s="498">
        <f t="shared" si="10"/>
        <v>0</v>
      </c>
      <c r="AA33" s="498">
        <f>'РИК 83'!L33-'Образ квал'!M33-'Образ квал'!N33</f>
        <v>0</v>
      </c>
    </row>
    <row r="34" spans="1:39" x14ac:dyDescent="0.2">
      <c r="A34" s="129" t="s">
        <v>49</v>
      </c>
      <c r="B34" s="51" t="s">
        <v>48</v>
      </c>
      <c r="C34" s="46">
        <f>'РИК 83'!C34</f>
        <v>3</v>
      </c>
      <c r="D34" s="46">
        <f>'РИК 83'!H34</f>
        <v>0</v>
      </c>
      <c r="E34" s="21" t="s">
        <v>103</v>
      </c>
      <c r="F34" s="20" t="s">
        <v>103</v>
      </c>
      <c r="G34" s="13" t="s">
        <v>103</v>
      </c>
      <c r="H34" s="13" t="s">
        <v>103</v>
      </c>
      <c r="I34" s="21" t="s">
        <v>103</v>
      </c>
      <c r="J34" s="46">
        <f>'РИК 83'!I34</f>
        <v>1</v>
      </c>
      <c r="K34" s="44">
        <f>'РИК 83'!J34</f>
        <v>0</v>
      </c>
      <c r="L34" s="44">
        <f>'РИК 83'!K34</f>
        <v>1</v>
      </c>
      <c r="M34" s="7">
        <v>1</v>
      </c>
      <c r="N34" s="19"/>
      <c r="O34" s="7"/>
      <c r="P34" s="7">
        <v>1</v>
      </c>
      <c r="Q34" s="7">
        <v>1</v>
      </c>
      <c r="R34" s="17"/>
      <c r="S34" s="19"/>
      <c r="T34" s="18"/>
      <c r="U34" s="7"/>
      <c r="V34" s="7"/>
      <c r="W34" s="19"/>
      <c r="Y34" s="502"/>
      <c r="Z34" s="498">
        <f t="shared" si="10"/>
        <v>0</v>
      </c>
      <c r="AA34" s="498">
        <f>'РИК 83'!L34-'Образ квал'!M34-'Образ квал'!N34</f>
        <v>0</v>
      </c>
    </row>
    <row r="35" spans="1:39" x14ac:dyDescent="0.2">
      <c r="A35" s="129" t="s">
        <v>52</v>
      </c>
      <c r="B35" s="51" t="s">
        <v>50</v>
      </c>
      <c r="C35" s="46">
        <f>'РИК 83'!C35</f>
        <v>1</v>
      </c>
      <c r="D35" s="46">
        <f>'РИК 83'!H35</f>
        <v>0</v>
      </c>
      <c r="E35" s="21" t="s">
        <v>103</v>
      </c>
      <c r="F35" s="20" t="s">
        <v>103</v>
      </c>
      <c r="G35" s="13" t="s">
        <v>103</v>
      </c>
      <c r="H35" s="13" t="s">
        <v>103</v>
      </c>
      <c r="I35" s="21" t="s">
        <v>103</v>
      </c>
      <c r="J35" s="46">
        <f>'РИК 83'!I35</f>
        <v>0</v>
      </c>
      <c r="K35" s="44">
        <f>'РИК 83'!J35</f>
        <v>0</v>
      </c>
      <c r="L35" s="44">
        <f>'РИК 83'!K35</f>
        <v>1</v>
      </c>
      <c r="M35" s="7"/>
      <c r="N35" s="19"/>
      <c r="O35" s="7"/>
      <c r="P35" s="7"/>
      <c r="Q35" s="7"/>
      <c r="R35" s="17"/>
      <c r="S35" s="19"/>
      <c r="T35" s="18"/>
      <c r="U35" s="7"/>
      <c r="V35" s="7"/>
      <c r="W35" s="19"/>
      <c r="Y35" s="502"/>
      <c r="Z35" s="498">
        <f t="shared" si="10"/>
        <v>0</v>
      </c>
      <c r="AA35" s="498">
        <f>'РИК 83'!L35-'Образ квал'!M35-'Образ квал'!N35</f>
        <v>0</v>
      </c>
    </row>
    <row r="36" spans="1:39" x14ac:dyDescent="0.2">
      <c r="A36" s="18" t="s">
        <v>53</v>
      </c>
      <c r="B36" s="51" t="s">
        <v>51</v>
      </c>
      <c r="C36" s="46">
        <f>'РИК 83'!C36</f>
        <v>1</v>
      </c>
      <c r="D36" s="46">
        <f>'РИК 83'!H36</f>
        <v>0</v>
      </c>
      <c r="E36" s="21" t="s">
        <v>103</v>
      </c>
      <c r="F36" s="20" t="s">
        <v>103</v>
      </c>
      <c r="G36" s="13" t="s">
        <v>103</v>
      </c>
      <c r="H36" s="13" t="s">
        <v>103</v>
      </c>
      <c r="I36" s="21" t="s">
        <v>103</v>
      </c>
      <c r="J36" s="46">
        <f>'РИК 83'!I36</f>
        <v>0</v>
      </c>
      <c r="K36" s="44">
        <f>'РИК 83'!J36</f>
        <v>0</v>
      </c>
      <c r="L36" s="44">
        <f>'РИК 83'!K36</f>
        <v>0</v>
      </c>
      <c r="M36" s="7">
        <v>1</v>
      </c>
      <c r="N36" s="19"/>
      <c r="O36" s="7"/>
      <c r="P36" s="7"/>
      <c r="Q36" s="7"/>
      <c r="R36" s="17"/>
      <c r="S36" s="19"/>
      <c r="T36" s="18"/>
      <c r="U36" s="7"/>
      <c r="V36" s="7"/>
      <c r="W36" s="19"/>
      <c r="Y36" s="502"/>
      <c r="Z36" s="498">
        <f t="shared" si="10"/>
        <v>0</v>
      </c>
      <c r="AA36" s="498">
        <f>'РИК 83'!L36-'Образ квал'!M36-'Образ квал'!N36</f>
        <v>0</v>
      </c>
    </row>
    <row r="37" spans="1:39" x14ac:dyDescent="0.2">
      <c r="A37" s="18" t="s">
        <v>55</v>
      </c>
      <c r="B37" s="51" t="s">
        <v>54</v>
      </c>
      <c r="C37" s="46">
        <f>'РИК 83'!C37</f>
        <v>0</v>
      </c>
      <c r="D37" s="46">
        <f>'РИК 83'!H37</f>
        <v>0</v>
      </c>
      <c r="E37" s="21" t="s">
        <v>103</v>
      </c>
      <c r="F37" s="20" t="s">
        <v>103</v>
      </c>
      <c r="G37" s="13" t="s">
        <v>103</v>
      </c>
      <c r="H37" s="13" t="s">
        <v>103</v>
      </c>
      <c r="I37" s="21" t="s">
        <v>103</v>
      </c>
      <c r="J37" s="46">
        <f>'РИК 83'!I37</f>
        <v>0</v>
      </c>
      <c r="K37" s="44">
        <f>'РИК 83'!J37</f>
        <v>0</v>
      </c>
      <c r="L37" s="44">
        <f>'РИК 83'!K37</f>
        <v>0</v>
      </c>
      <c r="M37" s="7"/>
      <c r="N37" s="19"/>
      <c r="O37" s="7"/>
      <c r="P37" s="7"/>
      <c r="Q37" s="7"/>
      <c r="R37" s="17"/>
      <c r="S37" s="19"/>
      <c r="T37" s="18"/>
      <c r="U37" s="7"/>
      <c r="V37" s="7"/>
      <c r="W37" s="19"/>
      <c r="Y37" s="502"/>
      <c r="Z37" s="498">
        <f t="shared" si="10"/>
        <v>0</v>
      </c>
      <c r="AA37" s="498">
        <f>'РИК 83'!L37-'Образ квал'!M37-'Образ квал'!N37</f>
        <v>0</v>
      </c>
    </row>
    <row r="38" spans="1:39" x14ac:dyDescent="0.2">
      <c r="A38" s="18" t="s">
        <v>57</v>
      </c>
      <c r="B38" s="51" t="s">
        <v>56</v>
      </c>
      <c r="C38" s="46">
        <f>'РИК 83'!C38</f>
        <v>1</v>
      </c>
      <c r="D38" s="46">
        <f>'РИК 83'!H38</f>
        <v>0</v>
      </c>
      <c r="E38" s="21" t="s">
        <v>103</v>
      </c>
      <c r="F38" s="20" t="s">
        <v>103</v>
      </c>
      <c r="G38" s="13" t="s">
        <v>103</v>
      </c>
      <c r="H38" s="13" t="s">
        <v>103</v>
      </c>
      <c r="I38" s="21" t="s">
        <v>103</v>
      </c>
      <c r="J38" s="46">
        <f>'РИК 83'!I38</f>
        <v>0</v>
      </c>
      <c r="K38" s="44">
        <f>'РИК 83'!J38</f>
        <v>1</v>
      </c>
      <c r="L38" s="44">
        <f>'РИК 83'!K38</f>
        <v>0</v>
      </c>
      <c r="M38" s="7"/>
      <c r="N38" s="19"/>
      <c r="O38" s="7"/>
      <c r="P38" s="7"/>
      <c r="Q38" s="7"/>
      <c r="R38" s="17"/>
      <c r="S38" s="19"/>
      <c r="T38" s="18"/>
      <c r="U38" s="7"/>
      <c r="V38" s="7"/>
      <c r="W38" s="19"/>
      <c r="Y38" s="502"/>
      <c r="Z38" s="498">
        <f t="shared" si="10"/>
        <v>0</v>
      </c>
      <c r="AA38" s="498">
        <f>'РИК 83'!L38-'Образ квал'!M38-'Образ квал'!N38</f>
        <v>0</v>
      </c>
    </row>
    <row r="39" spans="1:39" x14ac:dyDescent="0.2">
      <c r="A39" s="18" t="s">
        <v>59</v>
      </c>
      <c r="B39" s="51" t="s">
        <v>58</v>
      </c>
      <c r="C39" s="46">
        <f>'РИК 83'!C39</f>
        <v>1</v>
      </c>
      <c r="D39" s="46">
        <f>'РИК 83'!H39</f>
        <v>0</v>
      </c>
      <c r="E39" s="21" t="s">
        <v>103</v>
      </c>
      <c r="F39" s="20" t="s">
        <v>103</v>
      </c>
      <c r="G39" s="13" t="s">
        <v>103</v>
      </c>
      <c r="H39" s="13" t="s">
        <v>103</v>
      </c>
      <c r="I39" s="21" t="s">
        <v>103</v>
      </c>
      <c r="J39" s="46">
        <f>'РИК 83'!I39</f>
        <v>0</v>
      </c>
      <c r="K39" s="44">
        <f>'РИК 83'!J39</f>
        <v>1</v>
      </c>
      <c r="L39" s="44">
        <f>'РИК 83'!K39</f>
        <v>0</v>
      </c>
      <c r="M39" s="7"/>
      <c r="N39" s="19"/>
      <c r="O39" s="7"/>
      <c r="P39" s="7"/>
      <c r="Q39" s="7"/>
      <c r="R39" s="17"/>
      <c r="S39" s="19"/>
      <c r="T39" s="18"/>
      <c r="U39" s="7"/>
      <c r="V39" s="7"/>
      <c r="W39" s="19"/>
      <c r="Y39" s="502"/>
      <c r="Z39" s="498">
        <f t="shared" si="10"/>
        <v>0</v>
      </c>
      <c r="AA39" s="498">
        <f>'РИК 83'!L39-'Образ квал'!M39-'Образ квал'!N39</f>
        <v>0</v>
      </c>
    </row>
    <row r="40" spans="1:39" x14ac:dyDescent="0.2">
      <c r="A40" s="18" t="s">
        <v>61</v>
      </c>
      <c r="B40" s="51" t="s">
        <v>60</v>
      </c>
      <c r="C40" s="46">
        <f>'РИК 83'!C40</f>
        <v>1</v>
      </c>
      <c r="D40" s="46">
        <f>'РИК 83'!H40</f>
        <v>0</v>
      </c>
      <c r="E40" s="21" t="s">
        <v>103</v>
      </c>
      <c r="F40" s="20" t="s">
        <v>103</v>
      </c>
      <c r="G40" s="13" t="s">
        <v>103</v>
      </c>
      <c r="H40" s="13" t="s">
        <v>103</v>
      </c>
      <c r="I40" s="21" t="s">
        <v>103</v>
      </c>
      <c r="J40" s="46">
        <f>'РИК 83'!I40</f>
        <v>0</v>
      </c>
      <c r="K40" s="44">
        <f>'РИК 83'!J40</f>
        <v>0</v>
      </c>
      <c r="L40" s="44">
        <f>'РИК 83'!K40</f>
        <v>0</v>
      </c>
      <c r="M40" s="7">
        <v>1</v>
      </c>
      <c r="N40" s="19"/>
      <c r="O40" s="7"/>
      <c r="P40" s="7"/>
      <c r="Q40" s="7"/>
      <c r="R40" s="17"/>
      <c r="S40" s="19"/>
      <c r="T40" s="18"/>
      <c r="U40" s="7"/>
      <c r="V40" s="7"/>
      <c r="W40" s="19"/>
      <c r="Y40" s="502"/>
      <c r="Z40" s="498">
        <f t="shared" si="10"/>
        <v>0</v>
      </c>
      <c r="AA40" s="498">
        <f>'РИК 83'!L40-'Образ квал'!M40-'Образ квал'!N40</f>
        <v>0</v>
      </c>
    </row>
    <row r="41" spans="1:39" x14ac:dyDescent="0.2">
      <c r="A41" s="18" t="s">
        <v>63</v>
      </c>
      <c r="B41" s="51" t="s">
        <v>62</v>
      </c>
      <c r="C41" s="46">
        <f>'РИК 83'!C41</f>
        <v>0</v>
      </c>
      <c r="D41" s="46">
        <f>'РИК 83'!H41</f>
        <v>0</v>
      </c>
      <c r="E41" s="21" t="s">
        <v>103</v>
      </c>
      <c r="F41" s="20" t="s">
        <v>103</v>
      </c>
      <c r="G41" s="13" t="s">
        <v>103</v>
      </c>
      <c r="H41" s="13" t="s">
        <v>103</v>
      </c>
      <c r="I41" s="21" t="s">
        <v>103</v>
      </c>
      <c r="J41" s="46">
        <f>'РИК 83'!I41</f>
        <v>0</v>
      </c>
      <c r="K41" s="44">
        <f>'РИК 83'!J41</f>
        <v>0</v>
      </c>
      <c r="L41" s="44">
        <f>'РИК 83'!K41</f>
        <v>0</v>
      </c>
      <c r="M41" s="7"/>
      <c r="N41" s="19"/>
      <c r="O41" s="7"/>
      <c r="P41" s="7"/>
      <c r="Q41" s="7"/>
      <c r="R41" s="17"/>
      <c r="S41" s="19"/>
      <c r="T41" s="18"/>
      <c r="U41" s="7"/>
      <c r="V41" s="7"/>
      <c r="W41" s="19"/>
      <c r="Y41" s="502"/>
      <c r="Z41" s="498">
        <f t="shared" si="10"/>
        <v>0</v>
      </c>
      <c r="AA41" s="498">
        <f>'РИК 83'!L41-'Образ квал'!M41-'Образ квал'!N41</f>
        <v>0</v>
      </c>
    </row>
    <row r="42" spans="1:39" x14ac:dyDescent="0.2">
      <c r="A42" s="25" t="s">
        <v>65</v>
      </c>
      <c r="B42" s="52" t="s">
        <v>64</v>
      </c>
      <c r="C42" s="177">
        <f>'РИК 83'!C42</f>
        <v>3</v>
      </c>
      <c r="D42" s="177">
        <f>'РИК 83'!H42</f>
        <v>1</v>
      </c>
      <c r="E42" s="24" t="s">
        <v>103</v>
      </c>
      <c r="F42" s="22" t="s">
        <v>103</v>
      </c>
      <c r="G42" s="23" t="s">
        <v>103</v>
      </c>
      <c r="H42" s="23" t="s">
        <v>103</v>
      </c>
      <c r="I42" s="24" t="s">
        <v>103</v>
      </c>
      <c r="J42" s="177">
        <f>'РИК 83'!I42</f>
        <v>0</v>
      </c>
      <c r="K42" s="499">
        <f>'РИК 83'!J42</f>
        <v>1</v>
      </c>
      <c r="L42" s="499">
        <f>'РИК 83'!K42</f>
        <v>0</v>
      </c>
      <c r="M42" s="26">
        <v>2</v>
      </c>
      <c r="N42" s="27"/>
      <c r="O42" s="26"/>
      <c r="P42" s="26"/>
      <c r="Q42" s="26"/>
      <c r="R42" s="38"/>
      <c r="S42" s="27"/>
      <c r="T42" s="25"/>
      <c r="U42" s="26"/>
      <c r="V42" s="26"/>
      <c r="W42" s="27"/>
      <c r="Y42" s="502"/>
      <c r="Z42" s="498">
        <f t="shared" si="10"/>
        <v>0</v>
      </c>
      <c r="AA42" s="498">
        <f>'РИК 83'!L42-'Образ квал'!M42-'Образ квал'!N42</f>
        <v>0</v>
      </c>
    </row>
    <row r="44" spans="1:39" ht="84" customHeight="1" x14ac:dyDescent="0.2">
      <c r="A44" s="731" t="s">
        <v>360</v>
      </c>
      <c r="B44" s="732"/>
      <c r="C44" s="732"/>
      <c r="D44" s="732"/>
      <c r="E44" s="732"/>
      <c r="F44" s="732"/>
      <c r="G44" s="732"/>
      <c r="H44" s="732"/>
      <c r="I44" s="733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6"/>
      <c r="AI44" s="6"/>
      <c r="AJ44" s="6"/>
      <c r="AK44" s="6"/>
      <c r="AL44" s="6"/>
      <c r="AM44" s="6"/>
    </row>
  </sheetData>
  <mergeCells count="13">
    <mergeCell ref="C2:C4"/>
    <mergeCell ref="A44:I44"/>
    <mergeCell ref="U3:U4"/>
    <mergeCell ref="F3:I3"/>
    <mergeCell ref="D2:W2"/>
    <mergeCell ref="O3:S3"/>
    <mergeCell ref="T3:T4"/>
    <mergeCell ref="V3:W3"/>
    <mergeCell ref="A2:A4"/>
    <mergeCell ref="B2:B4"/>
    <mergeCell ref="D3:D4"/>
    <mergeCell ref="J3:N3"/>
    <mergeCell ref="E3:E4"/>
  </mergeCells>
  <phoneticPr fontId="4" type="noConversion"/>
  <conditionalFormatting sqref="Y6:Y42">
    <cfRule type="cellIs" dxfId="75" priority="14" operator="equal">
      <formula>0</formula>
    </cfRule>
  </conditionalFormatting>
  <conditionalFormatting sqref="Z6:Z42">
    <cfRule type="cellIs" dxfId="74" priority="1" operator="notEqual">
      <formula>0</formula>
    </cfRule>
    <cfRule type="cellIs" dxfId="73" priority="11" operator="equal">
      <formula>0</formula>
    </cfRule>
  </conditionalFormatting>
  <conditionalFormatting sqref="Y6:Z11 Z7:Z42">
    <cfRule type="cellIs" dxfId="72" priority="7" operator="notEqual">
      <formula>0</formula>
    </cfRule>
  </conditionalFormatting>
  <conditionalFormatting sqref="AA12:AA42">
    <cfRule type="cellIs" dxfId="71" priority="4" operator="equal">
      <formula>0</formula>
    </cfRule>
  </conditionalFormatting>
  <conditionalFormatting sqref="AA12:AA42">
    <cfRule type="cellIs" dxfId="70" priority="3" operator="notEqual">
      <formula>0</formula>
    </cfRule>
  </conditionalFormatting>
  <conditionalFormatting sqref="AD35">
    <cfRule type="cellIs" dxfId="69" priority="2" operator="equal">
      <formula>0</formula>
    </cfRule>
  </conditionalFormatting>
  <printOptions horizontalCentered="1"/>
  <pageMargins left="0.59055118110236227" right="0.39370078740157483" top="0.59055118110236227" bottom="0.39370078740157483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AG47"/>
  <sheetViews>
    <sheetView tabSelected="1" topLeftCell="A4" workbookViewId="0">
      <selection activeCell="A13" sqref="A13:XFD13"/>
    </sheetView>
  </sheetViews>
  <sheetFormatPr defaultColWidth="8.85546875" defaultRowHeight="12" x14ac:dyDescent="0.2"/>
  <cols>
    <col min="1" max="1" width="38.7109375" style="166" customWidth="1"/>
    <col min="2" max="26" width="4.7109375" style="166" customWidth="1"/>
    <col min="27" max="27" width="4.85546875" style="166" customWidth="1"/>
    <col min="28" max="30" width="4.28515625" style="166" customWidth="1"/>
    <col min="31" max="31" width="5.5703125" style="166" customWidth="1"/>
    <col min="32" max="32" width="6.5703125" style="166" customWidth="1"/>
    <col min="33" max="33" width="7.140625" style="166" customWidth="1"/>
    <col min="34" max="16384" width="8.85546875" style="166"/>
  </cols>
  <sheetData>
    <row r="1" spans="1:33" ht="14.25" x14ac:dyDescent="0.2">
      <c r="A1" s="776" t="s">
        <v>378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  <c r="T1" s="776"/>
      <c r="U1" s="776"/>
      <c r="V1" s="776"/>
      <c r="W1" s="776"/>
      <c r="X1" s="776"/>
      <c r="Y1" s="776"/>
      <c r="Z1" s="776"/>
    </row>
    <row r="2" spans="1:33" x14ac:dyDescent="0.2">
      <c r="B2" s="167"/>
    </row>
    <row r="3" spans="1:33" ht="19.899999999999999" customHeight="1" x14ac:dyDescent="0.2">
      <c r="A3" s="777" t="s">
        <v>0</v>
      </c>
      <c r="B3" s="787" t="s">
        <v>375</v>
      </c>
      <c r="C3" s="790" t="s">
        <v>201</v>
      </c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  <c r="R3" s="739"/>
      <c r="S3" s="739"/>
      <c r="T3" s="739"/>
      <c r="U3" s="739"/>
      <c r="V3" s="739"/>
      <c r="W3" s="739"/>
      <c r="X3" s="739"/>
      <c r="Y3" s="739"/>
      <c r="Z3" s="740"/>
    </row>
    <row r="4" spans="1:33" ht="26.25" customHeight="1" x14ac:dyDescent="0.2">
      <c r="A4" s="778"/>
      <c r="B4" s="788"/>
      <c r="C4" s="780" t="s">
        <v>140</v>
      </c>
      <c r="D4" s="741"/>
      <c r="E4" s="741"/>
      <c r="F4" s="741"/>
      <c r="G4" s="741"/>
      <c r="H4" s="742"/>
      <c r="I4" s="791" t="s">
        <v>141</v>
      </c>
      <c r="J4" s="792"/>
      <c r="K4" s="792"/>
      <c r="L4" s="792"/>
      <c r="M4" s="792"/>
      <c r="N4" s="793"/>
      <c r="O4" s="794" t="s">
        <v>197</v>
      </c>
      <c r="P4" s="795"/>
      <c r="Q4" s="795"/>
      <c r="R4" s="795"/>
      <c r="S4" s="795"/>
      <c r="T4" s="795"/>
      <c r="U4" s="795"/>
      <c r="V4" s="795"/>
      <c r="W4" s="795"/>
      <c r="X4" s="795"/>
      <c r="Y4" s="795"/>
      <c r="Z4" s="796"/>
    </row>
    <row r="5" spans="1:33" ht="49.9" customHeight="1" x14ac:dyDescent="0.2">
      <c r="A5" s="778"/>
      <c r="B5" s="788"/>
      <c r="C5" s="781" t="s">
        <v>76</v>
      </c>
      <c r="D5" s="783" t="s">
        <v>77</v>
      </c>
      <c r="E5" s="783" t="s">
        <v>78</v>
      </c>
      <c r="F5" s="783" t="s">
        <v>112</v>
      </c>
      <c r="G5" s="783" t="s">
        <v>113</v>
      </c>
      <c r="H5" s="785" t="s">
        <v>79</v>
      </c>
      <c r="I5" s="762" t="s">
        <v>76</v>
      </c>
      <c r="J5" s="764" t="s">
        <v>77</v>
      </c>
      <c r="K5" s="764" t="s">
        <v>78</v>
      </c>
      <c r="L5" s="764" t="s">
        <v>112</v>
      </c>
      <c r="M5" s="764" t="s">
        <v>113</v>
      </c>
      <c r="N5" s="768" t="s">
        <v>79</v>
      </c>
      <c r="O5" s="770" t="s">
        <v>374</v>
      </c>
      <c r="P5" s="772" t="s">
        <v>115</v>
      </c>
      <c r="Q5" s="772" t="s">
        <v>116</v>
      </c>
      <c r="R5" s="774" t="s">
        <v>117</v>
      </c>
      <c r="S5" s="772" t="s">
        <v>120</v>
      </c>
      <c r="T5" s="772" t="s">
        <v>121</v>
      </c>
      <c r="U5" s="772" t="s">
        <v>118</v>
      </c>
      <c r="V5" s="772" t="s">
        <v>119</v>
      </c>
      <c r="W5" s="772" t="s">
        <v>155</v>
      </c>
      <c r="X5" s="772" t="s">
        <v>114</v>
      </c>
      <c r="Y5" s="766" t="s">
        <v>377</v>
      </c>
      <c r="Z5" s="797" t="s">
        <v>154</v>
      </c>
      <c r="AC5" s="168" t="s">
        <v>185</v>
      </c>
    </row>
    <row r="6" spans="1:33" ht="57" customHeight="1" x14ac:dyDescent="0.2">
      <c r="A6" s="779"/>
      <c r="B6" s="789"/>
      <c r="C6" s="782"/>
      <c r="D6" s="784"/>
      <c r="E6" s="784"/>
      <c r="F6" s="784"/>
      <c r="G6" s="784"/>
      <c r="H6" s="786"/>
      <c r="I6" s="763"/>
      <c r="J6" s="765"/>
      <c r="K6" s="765"/>
      <c r="L6" s="765"/>
      <c r="M6" s="765"/>
      <c r="N6" s="769"/>
      <c r="O6" s="771"/>
      <c r="P6" s="773"/>
      <c r="Q6" s="773"/>
      <c r="R6" s="775"/>
      <c r="S6" s="773"/>
      <c r="T6" s="773"/>
      <c r="U6" s="773"/>
      <c r="V6" s="773"/>
      <c r="W6" s="773"/>
      <c r="X6" s="773"/>
      <c r="Y6" s="767"/>
      <c r="Z6" s="798"/>
      <c r="AB6" s="169" t="s">
        <v>188</v>
      </c>
      <c r="AC6" s="169" t="s">
        <v>186</v>
      </c>
      <c r="AD6" s="169" t="s">
        <v>187</v>
      </c>
      <c r="AE6" s="507" t="s">
        <v>431</v>
      </c>
      <c r="AF6" s="507" t="s">
        <v>430</v>
      </c>
      <c r="AG6" s="507" t="s">
        <v>432</v>
      </c>
    </row>
    <row r="7" spans="1:33" x14ac:dyDescent="0.2">
      <c r="A7" s="391" t="s">
        <v>158</v>
      </c>
      <c r="B7" s="346">
        <f t="shared" ref="B7:Z7" si="0">B9+B13</f>
        <v>62</v>
      </c>
      <c r="C7" s="347">
        <f>C9+C13</f>
        <v>3</v>
      </c>
      <c r="D7" s="346">
        <f t="shared" si="0"/>
        <v>4</v>
      </c>
      <c r="E7" s="346">
        <f t="shared" si="0"/>
        <v>7</v>
      </c>
      <c r="F7" s="346">
        <f t="shared" si="0"/>
        <v>4</v>
      </c>
      <c r="G7" s="346">
        <f t="shared" si="0"/>
        <v>2</v>
      </c>
      <c r="H7" s="348">
        <f t="shared" si="0"/>
        <v>42</v>
      </c>
      <c r="I7" s="347">
        <f t="shared" si="0"/>
        <v>3</v>
      </c>
      <c r="J7" s="346">
        <f t="shared" si="0"/>
        <v>4</v>
      </c>
      <c r="K7" s="346">
        <f t="shared" si="0"/>
        <v>6</v>
      </c>
      <c r="L7" s="346">
        <f t="shared" si="0"/>
        <v>5</v>
      </c>
      <c r="M7" s="346">
        <f t="shared" si="0"/>
        <v>4</v>
      </c>
      <c r="N7" s="349">
        <f t="shared" si="0"/>
        <v>40</v>
      </c>
      <c r="O7" s="350">
        <f t="shared" si="0"/>
        <v>4</v>
      </c>
      <c r="P7" s="346">
        <f t="shared" si="0"/>
        <v>5</v>
      </c>
      <c r="Q7" s="346">
        <f t="shared" si="0"/>
        <v>5</v>
      </c>
      <c r="R7" s="346">
        <f t="shared" si="0"/>
        <v>6</v>
      </c>
      <c r="S7" s="346">
        <f t="shared" si="0"/>
        <v>5</v>
      </c>
      <c r="T7" s="346">
        <f t="shared" si="0"/>
        <v>9</v>
      </c>
      <c r="U7" s="346">
        <f t="shared" si="0"/>
        <v>15</v>
      </c>
      <c r="V7" s="346">
        <f t="shared" si="0"/>
        <v>6</v>
      </c>
      <c r="W7" s="346">
        <f t="shared" si="0"/>
        <v>5</v>
      </c>
      <c r="X7" s="346">
        <f t="shared" si="0"/>
        <v>2</v>
      </c>
      <c r="Y7" s="346">
        <f t="shared" si="0"/>
        <v>12</v>
      </c>
      <c r="Z7" s="349">
        <f t="shared" si="0"/>
        <v>11</v>
      </c>
      <c r="AB7" s="508">
        <f>B7-C7-D7-E7-F7-G7-H7</f>
        <v>0</v>
      </c>
      <c r="AC7" s="508">
        <f>B7-I7-J7-K7-L7-M7-N7</f>
        <v>0</v>
      </c>
      <c r="AD7" s="508">
        <f>B7-O7-P7-Q7-R7-S7-T7-U7-V7-W7-X7</f>
        <v>0</v>
      </c>
    </row>
    <row r="8" spans="1:33" x14ac:dyDescent="0.2">
      <c r="A8" s="227" t="s">
        <v>4</v>
      </c>
      <c r="B8" s="351"/>
      <c r="C8" s="132"/>
      <c r="D8" s="133"/>
      <c r="E8" s="133"/>
      <c r="F8" s="133"/>
      <c r="G8" s="133"/>
      <c r="H8" s="352"/>
      <c r="I8" s="132"/>
      <c r="J8" s="133"/>
      <c r="K8" s="133"/>
      <c r="L8" s="133"/>
      <c r="M8" s="133"/>
      <c r="N8" s="134"/>
      <c r="O8" s="135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4"/>
      <c r="AB8" s="508">
        <f t="shared" ref="AB8:AB43" si="1">B8-C8-D8-E8-F8-G8-H8</f>
        <v>0</v>
      </c>
      <c r="AC8" s="508">
        <f t="shared" ref="AC8:AC43" si="2">B8-I8-J8-K8-L8-M8-N8</f>
        <v>0</v>
      </c>
      <c r="AD8" s="508">
        <f t="shared" ref="AD8:AD43" si="3">B8-O8-P8-Q8-R8-S8-T8-U8-V8-W8-X8</f>
        <v>0</v>
      </c>
    </row>
    <row r="9" spans="1:33" x14ac:dyDescent="0.2">
      <c r="A9" s="392" t="s">
        <v>82</v>
      </c>
      <c r="B9" s="353">
        <f>B11+B12</f>
        <v>4</v>
      </c>
      <c r="C9" s="347">
        <f>C11+C12</f>
        <v>0</v>
      </c>
      <c r="D9" s="346">
        <f t="shared" ref="D9:Z9" si="4">D11+D12</f>
        <v>0</v>
      </c>
      <c r="E9" s="346">
        <f t="shared" si="4"/>
        <v>1</v>
      </c>
      <c r="F9" s="346">
        <f t="shared" si="4"/>
        <v>0</v>
      </c>
      <c r="G9" s="346">
        <f t="shared" si="4"/>
        <v>1</v>
      </c>
      <c r="H9" s="348">
        <f t="shared" si="4"/>
        <v>2</v>
      </c>
      <c r="I9" s="347">
        <f t="shared" si="4"/>
        <v>0</v>
      </c>
      <c r="J9" s="346">
        <f t="shared" si="4"/>
        <v>0</v>
      </c>
      <c r="K9" s="346">
        <f t="shared" si="4"/>
        <v>1</v>
      </c>
      <c r="L9" s="346">
        <f t="shared" si="4"/>
        <v>0</v>
      </c>
      <c r="M9" s="346">
        <f t="shared" si="4"/>
        <v>1</v>
      </c>
      <c r="N9" s="349">
        <f t="shared" si="4"/>
        <v>2</v>
      </c>
      <c r="O9" s="350">
        <f t="shared" si="4"/>
        <v>0</v>
      </c>
      <c r="P9" s="346">
        <f t="shared" si="4"/>
        <v>1</v>
      </c>
      <c r="Q9" s="346">
        <f t="shared" si="4"/>
        <v>0</v>
      </c>
      <c r="R9" s="346">
        <f t="shared" si="4"/>
        <v>1</v>
      </c>
      <c r="S9" s="346">
        <f t="shared" si="4"/>
        <v>0</v>
      </c>
      <c r="T9" s="346">
        <f t="shared" si="4"/>
        <v>1</v>
      </c>
      <c r="U9" s="346">
        <f t="shared" si="4"/>
        <v>1</v>
      </c>
      <c r="V9" s="346">
        <f t="shared" si="4"/>
        <v>0</v>
      </c>
      <c r="W9" s="346">
        <f t="shared" si="4"/>
        <v>0</v>
      </c>
      <c r="X9" s="346">
        <f t="shared" si="4"/>
        <v>0</v>
      </c>
      <c r="Y9" s="346">
        <f t="shared" si="4"/>
        <v>0</v>
      </c>
      <c r="Z9" s="349">
        <f t="shared" si="4"/>
        <v>0</v>
      </c>
      <c r="AB9" s="508">
        <f t="shared" si="1"/>
        <v>0</v>
      </c>
      <c r="AC9" s="508">
        <f t="shared" si="2"/>
        <v>0</v>
      </c>
      <c r="AD9" s="508">
        <f t="shared" si="3"/>
        <v>0</v>
      </c>
    </row>
    <row r="10" spans="1:33" x14ac:dyDescent="0.2">
      <c r="A10" s="393" t="s">
        <v>12</v>
      </c>
      <c r="B10" s="351"/>
      <c r="C10" s="132"/>
      <c r="D10" s="133"/>
      <c r="E10" s="133"/>
      <c r="F10" s="133"/>
      <c r="G10" s="133"/>
      <c r="H10" s="352"/>
      <c r="I10" s="132"/>
      <c r="J10" s="133"/>
      <c r="K10" s="133"/>
      <c r="L10" s="133"/>
      <c r="M10" s="133"/>
      <c r="N10" s="134"/>
      <c r="O10" s="135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4"/>
      <c r="AB10" s="508">
        <f t="shared" ref="AB10:AB15" si="5">B10-C10-D10-E10-F10-G10-H10</f>
        <v>0</v>
      </c>
      <c r="AC10" s="508">
        <f t="shared" ref="AC10:AC15" si="6">B10-I10-J10-K10-L10-M10-N10</f>
        <v>0</v>
      </c>
      <c r="AD10" s="508">
        <f t="shared" ref="AD10:AD15" si="7">B10-O10-P10-Q10-R10-S10-T10-U10-V10-W10-X10</f>
        <v>0</v>
      </c>
    </row>
    <row r="11" spans="1:33" ht="11.45" customHeight="1" x14ac:dyDescent="0.2">
      <c r="A11" s="129" t="s">
        <v>13</v>
      </c>
      <c r="B11" s="353">
        <f>'РИК 83'!C10</f>
        <v>1</v>
      </c>
      <c r="C11" s="347">
        <f>'РИК 83'!U10</f>
        <v>0</v>
      </c>
      <c r="D11" s="346">
        <f>'РИК 83'!V10</f>
        <v>0</v>
      </c>
      <c r="E11" s="346">
        <f>'РИК 83'!W10</f>
        <v>0</v>
      </c>
      <c r="F11" s="644"/>
      <c r="G11" s="644"/>
      <c r="H11" s="645">
        <v>1</v>
      </c>
      <c r="I11" s="648"/>
      <c r="J11" s="644"/>
      <c r="K11" s="644"/>
      <c r="L11" s="644"/>
      <c r="M11" s="644"/>
      <c r="N11" s="649">
        <v>1</v>
      </c>
      <c r="O11" s="347">
        <f>'РИК 83'!Z10</f>
        <v>0</v>
      </c>
      <c r="P11" s="644"/>
      <c r="Q11" s="644"/>
      <c r="R11" s="644"/>
      <c r="S11" s="644"/>
      <c r="T11" s="644"/>
      <c r="U11" s="644">
        <v>1</v>
      </c>
      <c r="V11" s="644"/>
      <c r="W11" s="644"/>
      <c r="X11" s="644"/>
      <c r="Y11" s="346">
        <f>'РИК 83'!AC10</f>
        <v>0</v>
      </c>
      <c r="Z11" s="349">
        <f>'РИК 83'!AD10</f>
        <v>0</v>
      </c>
      <c r="AB11" s="508">
        <f t="shared" si="5"/>
        <v>0</v>
      </c>
      <c r="AC11" s="508">
        <f t="shared" si="6"/>
        <v>0</v>
      </c>
      <c r="AD11" s="508">
        <f t="shared" si="7"/>
        <v>0</v>
      </c>
      <c r="AE11" s="508">
        <f>P11+Q11-'РИК 83'!AA10</f>
        <v>0</v>
      </c>
      <c r="AF11" s="508">
        <f>SUM(F11:H11)-'РИК 83'!X10-'РИК 83'!Y10</f>
        <v>0</v>
      </c>
      <c r="AG11" s="508">
        <f>SUM(R11:X11)-'РИК 83'!AB10</f>
        <v>0</v>
      </c>
    </row>
    <row r="12" spans="1:33" x14ac:dyDescent="0.2">
      <c r="A12" s="129" t="s">
        <v>426</v>
      </c>
      <c r="B12" s="353">
        <f>'РИК 83'!C11</f>
        <v>3</v>
      </c>
      <c r="C12" s="347">
        <f>'РИК 83'!U11</f>
        <v>0</v>
      </c>
      <c r="D12" s="346">
        <f>'РИК 83'!V11</f>
        <v>0</v>
      </c>
      <c r="E12" s="346">
        <f>'РИК 83'!W11</f>
        <v>1</v>
      </c>
      <c r="F12" s="644"/>
      <c r="G12" s="644">
        <v>1</v>
      </c>
      <c r="H12" s="645">
        <v>1</v>
      </c>
      <c r="I12" s="648"/>
      <c r="J12" s="644"/>
      <c r="K12" s="644">
        <v>1</v>
      </c>
      <c r="L12" s="644"/>
      <c r="M12" s="644">
        <v>1</v>
      </c>
      <c r="N12" s="649">
        <v>1</v>
      </c>
      <c r="O12" s="347">
        <f>'РИК 83'!Z11</f>
        <v>0</v>
      </c>
      <c r="P12" s="644">
        <v>1</v>
      </c>
      <c r="Q12" s="644"/>
      <c r="R12" s="644">
        <v>1</v>
      </c>
      <c r="S12" s="644"/>
      <c r="T12" s="644">
        <v>1</v>
      </c>
      <c r="U12" s="644"/>
      <c r="V12" s="644"/>
      <c r="W12" s="644"/>
      <c r="X12" s="644"/>
      <c r="Y12" s="346">
        <f>'РИК 83'!AC11</f>
        <v>0</v>
      </c>
      <c r="Z12" s="349">
        <f>'РИК 83'!AD11</f>
        <v>0</v>
      </c>
      <c r="AB12" s="508">
        <f t="shared" si="5"/>
        <v>0</v>
      </c>
      <c r="AC12" s="508">
        <f t="shared" si="6"/>
        <v>0</v>
      </c>
      <c r="AD12" s="508">
        <f t="shared" si="7"/>
        <v>0</v>
      </c>
      <c r="AE12" s="508">
        <f>P12+Q12-'РИК 83'!AA11</f>
        <v>0</v>
      </c>
      <c r="AF12" s="508">
        <f>SUM(F12:H12)-'РИК 83'!X11-'РИК 83'!Y11</f>
        <v>0</v>
      </c>
      <c r="AG12" s="508">
        <f>SUM(R12:X12)-'РИК 83'!AB11</f>
        <v>0</v>
      </c>
    </row>
    <row r="13" spans="1:33" x14ac:dyDescent="0.2">
      <c r="A13" s="392" t="s">
        <v>156</v>
      </c>
      <c r="B13" s="353">
        <f>B15+SUM(B37:B43)</f>
        <v>58</v>
      </c>
      <c r="C13" s="347">
        <f>C15+SUM(C37:C43)</f>
        <v>3</v>
      </c>
      <c r="D13" s="346">
        <f t="shared" ref="D13:Z13" si="8">D15+SUM(D37:D43)</f>
        <v>4</v>
      </c>
      <c r="E13" s="346">
        <f t="shared" si="8"/>
        <v>6</v>
      </c>
      <c r="F13" s="346">
        <f t="shared" si="8"/>
        <v>4</v>
      </c>
      <c r="G13" s="346">
        <f t="shared" si="8"/>
        <v>1</v>
      </c>
      <c r="H13" s="348">
        <f t="shared" si="8"/>
        <v>40</v>
      </c>
      <c r="I13" s="347">
        <f t="shared" si="8"/>
        <v>3</v>
      </c>
      <c r="J13" s="346">
        <f t="shared" si="8"/>
        <v>4</v>
      </c>
      <c r="K13" s="346">
        <f t="shared" si="8"/>
        <v>5</v>
      </c>
      <c r="L13" s="346">
        <f t="shared" si="8"/>
        <v>5</v>
      </c>
      <c r="M13" s="346">
        <f t="shared" si="8"/>
        <v>3</v>
      </c>
      <c r="N13" s="349">
        <f t="shared" si="8"/>
        <v>38</v>
      </c>
      <c r="O13" s="347">
        <f t="shared" si="8"/>
        <v>4</v>
      </c>
      <c r="P13" s="346">
        <f t="shared" si="8"/>
        <v>4</v>
      </c>
      <c r="Q13" s="346">
        <f t="shared" si="8"/>
        <v>5</v>
      </c>
      <c r="R13" s="346">
        <f t="shared" si="8"/>
        <v>5</v>
      </c>
      <c r="S13" s="346">
        <f t="shared" si="8"/>
        <v>5</v>
      </c>
      <c r="T13" s="346">
        <f t="shared" si="8"/>
        <v>8</v>
      </c>
      <c r="U13" s="346">
        <f t="shared" si="8"/>
        <v>14</v>
      </c>
      <c r="V13" s="346">
        <f t="shared" si="8"/>
        <v>6</v>
      </c>
      <c r="W13" s="346">
        <f t="shared" si="8"/>
        <v>5</v>
      </c>
      <c r="X13" s="346">
        <f t="shared" si="8"/>
        <v>2</v>
      </c>
      <c r="Y13" s="346">
        <f t="shared" si="8"/>
        <v>12</v>
      </c>
      <c r="Z13" s="349">
        <f t="shared" si="8"/>
        <v>11</v>
      </c>
      <c r="AB13" s="508">
        <f t="shared" si="5"/>
        <v>0</v>
      </c>
      <c r="AC13" s="508">
        <f t="shared" si="6"/>
        <v>0</v>
      </c>
      <c r="AD13" s="508">
        <f t="shared" si="7"/>
        <v>0</v>
      </c>
      <c r="AE13" s="508">
        <f>P13+Q13-'РИК 83'!AA14</f>
        <v>0</v>
      </c>
      <c r="AF13" s="508">
        <f>SUM(F13:H13)-'РИК 83'!X14-'РИК 83'!Y14</f>
        <v>0</v>
      </c>
      <c r="AG13" s="508">
        <f>SUM(R13:X13)-'РИК 83'!AB14</f>
        <v>0</v>
      </c>
    </row>
    <row r="14" spans="1:33" x14ac:dyDescent="0.2">
      <c r="A14" s="393" t="s">
        <v>4</v>
      </c>
      <c r="B14" s="351"/>
      <c r="C14" s="132"/>
      <c r="D14" s="133"/>
      <c r="E14" s="133"/>
      <c r="F14" s="133"/>
      <c r="G14" s="133"/>
      <c r="H14" s="352"/>
      <c r="I14" s="132"/>
      <c r="J14" s="133"/>
      <c r="K14" s="133"/>
      <c r="L14" s="133"/>
      <c r="M14" s="133"/>
      <c r="N14" s="134"/>
      <c r="O14" s="132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4"/>
      <c r="AB14" s="508">
        <f t="shared" si="5"/>
        <v>0</v>
      </c>
      <c r="AC14" s="508">
        <f t="shared" si="6"/>
        <v>0</v>
      </c>
      <c r="AD14" s="508">
        <f t="shared" si="7"/>
        <v>0</v>
      </c>
      <c r="AE14" s="508"/>
      <c r="AF14" s="508"/>
      <c r="AG14" s="508"/>
    </row>
    <row r="15" spans="1:33" x14ac:dyDescent="0.2">
      <c r="A15" s="392" t="s">
        <v>157</v>
      </c>
      <c r="B15" s="353">
        <f>SUM(B17:B36)</f>
        <v>51</v>
      </c>
      <c r="C15" s="347">
        <f>SUM(C17:C36)</f>
        <v>3</v>
      </c>
      <c r="D15" s="346">
        <f t="shared" ref="D15:Z15" si="9">SUM(D17:D36)</f>
        <v>3</v>
      </c>
      <c r="E15" s="346">
        <f t="shared" si="9"/>
        <v>6</v>
      </c>
      <c r="F15" s="346">
        <f t="shared" si="9"/>
        <v>4</v>
      </c>
      <c r="G15" s="346">
        <f t="shared" si="9"/>
        <v>1</v>
      </c>
      <c r="H15" s="348">
        <f t="shared" si="9"/>
        <v>34</v>
      </c>
      <c r="I15" s="347">
        <f t="shared" si="9"/>
        <v>3</v>
      </c>
      <c r="J15" s="346">
        <f t="shared" si="9"/>
        <v>3</v>
      </c>
      <c r="K15" s="346">
        <f t="shared" si="9"/>
        <v>5</v>
      </c>
      <c r="L15" s="346">
        <f t="shared" si="9"/>
        <v>5</v>
      </c>
      <c r="M15" s="346">
        <f t="shared" si="9"/>
        <v>2</v>
      </c>
      <c r="N15" s="349">
        <f t="shared" si="9"/>
        <v>33</v>
      </c>
      <c r="O15" s="347">
        <f t="shared" si="9"/>
        <v>3</v>
      </c>
      <c r="P15" s="346">
        <f t="shared" si="9"/>
        <v>4</v>
      </c>
      <c r="Q15" s="346">
        <f t="shared" si="9"/>
        <v>5</v>
      </c>
      <c r="R15" s="346">
        <f t="shared" si="9"/>
        <v>5</v>
      </c>
      <c r="S15" s="346">
        <f t="shared" si="9"/>
        <v>5</v>
      </c>
      <c r="T15" s="346">
        <f t="shared" si="9"/>
        <v>8</v>
      </c>
      <c r="U15" s="346">
        <f t="shared" si="9"/>
        <v>10</v>
      </c>
      <c r="V15" s="346">
        <f t="shared" si="9"/>
        <v>6</v>
      </c>
      <c r="W15" s="346">
        <f t="shared" si="9"/>
        <v>3</v>
      </c>
      <c r="X15" s="346">
        <f t="shared" si="9"/>
        <v>2</v>
      </c>
      <c r="Y15" s="346">
        <f t="shared" si="9"/>
        <v>10</v>
      </c>
      <c r="Z15" s="349">
        <f t="shared" si="9"/>
        <v>9</v>
      </c>
      <c r="AB15" s="508">
        <f t="shared" si="5"/>
        <v>0</v>
      </c>
      <c r="AC15" s="508">
        <f t="shared" si="6"/>
        <v>0</v>
      </c>
      <c r="AD15" s="508">
        <f t="shared" si="7"/>
        <v>0</v>
      </c>
      <c r="AE15" s="508">
        <f>P15+Q15-'РИК 83'!AA15</f>
        <v>0</v>
      </c>
      <c r="AF15" s="508">
        <f>SUM(F15:H15)-'РИК 83'!X15-'РИК 83'!Y15</f>
        <v>0</v>
      </c>
      <c r="AG15" s="508">
        <f>SUM(R15:X15)-'РИК 83'!AB15</f>
        <v>0</v>
      </c>
    </row>
    <row r="16" spans="1:33" x14ac:dyDescent="0.2">
      <c r="A16" s="393" t="s">
        <v>4</v>
      </c>
      <c r="B16" s="351"/>
      <c r="C16" s="132"/>
      <c r="D16" s="133"/>
      <c r="E16" s="133"/>
      <c r="F16" s="133"/>
      <c r="G16" s="133"/>
      <c r="H16" s="352"/>
      <c r="I16" s="132"/>
      <c r="J16" s="133"/>
      <c r="K16" s="133"/>
      <c r="L16" s="133"/>
      <c r="M16" s="133"/>
      <c r="N16" s="134"/>
      <c r="O16" s="132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4"/>
      <c r="AB16" s="508">
        <f t="shared" si="1"/>
        <v>0</v>
      </c>
      <c r="AC16" s="508">
        <f t="shared" si="2"/>
        <v>0</v>
      </c>
      <c r="AD16" s="508">
        <f t="shared" si="3"/>
        <v>0</v>
      </c>
      <c r="AE16" s="508"/>
      <c r="AF16" s="508"/>
      <c r="AG16" s="508"/>
    </row>
    <row r="17" spans="1:33" x14ac:dyDescent="0.2">
      <c r="A17" s="129" t="s">
        <v>72</v>
      </c>
      <c r="B17" s="353">
        <f>'РИК 83'!C16</f>
        <v>16</v>
      </c>
      <c r="C17" s="347">
        <f>'РИК 83'!U16</f>
        <v>1</v>
      </c>
      <c r="D17" s="346">
        <f>'РИК 83'!V16</f>
        <v>0</v>
      </c>
      <c r="E17" s="346">
        <f>'РИК 83'!W16</f>
        <v>2</v>
      </c>
      <c r="F17" s="644"/>
      <c r="G17" s="644">
        <v>1</v>
      </c>
      <c r="H17" s="645">
        <v>12</v>
      </c>
      <c r="I17" s="648">
        <v>1</v>
      </c>
      <c r="J17" s="644"/>
      <c r="K17" s="644">
        <v>2</v>
      </c>
      <c r="L17" s="644"/>
      <c r="M17" s="644">
        <v>1</v>
      </c>
      <c r="N17" s="649">
        <v>12</v>
      </c>
      <c r="O17" s="347">
        <f>'РИК 83'!Z16</f>
        <v>0</v>
      </c>
      <c r="P17" s="644">
        <v>1</v>
      </c>
      <c r="Q17" s="644">
        <v>2</v>
      </c>
      <c r="R17" s="644">
        <v>1</v>
      </c>
      <c r="S17" s="644">
        <v>4</v>
      </c>
      <c r="T17" s="644">
        <v>3</v>
      </c>
      <c r="U17" s="644">
        <v>3</v>
      </c>
      <c r="V17" s="644">
        <v>1</v>
      </c>
      <c r="W17" s="644">
        <v>1</v>
      </c>
      <c r="X17" s="644"/>
      <c r="Y17" s="346">
        <f>'РИК 83'!AC16</f>
        <v>1</v>
      </c>
      <c r="Z17" s="349">
        <f>'РИК 83'!AD16</f>
        <v>1</v>
      </c>
      <c r="AB17" s="508">
        <f t="shared" si="1"/>
        <v>0</v>
      </c>
      <c r="AC17" s="508">
        <f t="shared" si="2"/>
        <v>0</v>
      </c>
      <c r="AD17" s="508">
        <f t="shared" si="3"/>
        <v>0</v>
      </c>
      <c r="AE17" s="508">
        <f>P17+Q17-'РИК 83'!AA16</f>
        <v>0</v>
      </c>
      <c r="AF17" s="508">
        <f>SUM(F17:H17)-'РИК 83'!X16-'РИК 83'!Y16</f>
        <v>0</v>
      </c>
      <c r="AG17" s="508">
        <f>SUM(R17:X17)-'РИК 83'!AB16</f>
        <v>0</v>
      </c>
    </row>
    <row r="18" spans="1:33" x14ac:dyDescent="0.2">
      <c r="A18" s="129" t="s">
        <v>20</v>
      </c>
      <c r="B18" s="353">
        <f>'РИК 83'!C17</f>
        <v>5</v>
      </c>
      <c r="C18" s="347">
        <f>'РИК 83'!U17</f>
        <v>1</v>
      </c>
      <c r="D18" s="346">
        <f>'РИК 83'!V17</f>
        <v>0</v>
      </c>
      <c r="E18" s="346">
        <f>'РИК 83'!W17</f>
        <v>0</v>
      </c>
      <c r="F18" s="644"/>
      <c r="G18" s="644"/>
      <c r="H18" s="645">
        <v>4</v>
      </c>
      <c r="I18" s="648">
        <v>1</v>
      </c>
      <c r="J18" s="644"/>
      <c r="K18" s="644"/>
      <c r="L18" s="644"/>
      <c r="M18" s="644"/>
      <c r="N18" s="649">
        <v>4</v>
      </c>
      <c r="O18" s="347">
        <f>'РИК 83'!Z17</f>
        <v>1</v>
      </c>
      <c r="P18" s="644"/>
      <c r="Q18" s="644"/>
      <c r="R18" s="644"/>
      <c r="S18" s="644"/>
      <c r="T18" s="644">
        <v>1</v>
      </c>
      <c r="U18" s="644">
        <v>1</v>
      </c>
      <c r="V18" s="644">
        <v>2</v>
      </c>
      <c r="W18" s="644"/>
      <c r="X18" s="644"/>
      <c r="Y18" s="346">
        <f>'РИК 83'!AC17</f>
        <v>2</v>
      </c>
      <c r="Z18" s="349">
        <f>'РИК 83'!AD17</f>
        <v>2</v>
      </c>
      <c r="AB18" s="508">
        <f t="shared" si="1"/>
        <v>0</v>
      </c>
      <c r="AC18" s="508">
        <f t="shared" si="2"/>
        <v>0</v>
      </c>
      <c r="AD18" s="508">
        <f t="shared" si="3"/>
        <v>0</v>
      </c>
      <c r="AE18" s="508">
        <f>P18+Q18-'РИК 83'!AA17</f>
        <v>0</v>
      </c>
      <c r="AF18" s="508">
        <f>SUM(F18:H18)-'РИК 83'!X17-'РИК 83'!Y17</f>
        <v>0</v>
      </c>
      <c r="AG18" s="508">
        <f>SUM(R18:X18)-'РИК 83'!AB17</f>
        <v>0</v>
      </c>
    </row>
    <row r="19" spans="1:33" x14ac:dyDescent="0.2">
      <c r="A19" s="129" t="s">
        <v>68</v>
      </c>
      <c r="B19" s="353">
        <f>'РИК 83'!C18</f>
        <v>0</v>
      </c>
      <c r="C19" s="347">
        <f>'РИК 83'!U18</f>
        <v>0</v>
      </c>
      <c r="D19" s="346">
        <f>'РИК 83'!V18</f>
        <v>0</v>
      </c>
      <c r="E19" s="346">
        <f>'РИК 83'!W18</f>
        <v>0</v>
      </c>
      <c r="F19" s="644"/>
      <c r="G19" s="644"/>
      <c r="H19" s="645"/>
      <c r="I19" s="648"/>
      <c r="J19" s="644"/>
      <c r="K19" s="644"/>
      <c r="L19" s="644"/>
      <c r="M19" s="644"/>
      <c r="N19" s="649"/>
      <c r="O19" s="347">
        <f>'РИК 83'!Z18</f>
        <v>0</v>
      </c>
      <c r="P19" s="644"/>
      <c r="Q19" s="644"/>
      <c r="R19" s="644"/>
      <c r="S19" s="644"/>
      <c r="T19" s="644"/>
      <c r="U19" s="644"/>
      <c r="V19" s="644"/>
      <c r="W19" s="644"/>
      <c r="X19" s="644"/>
      <c r="Y19" s="346">
        <f>'РИК 83'!AC18</f>
        <v>0</v>
      </c>
      <c r="Z19" s="349">
        <f>'РИК 83'!AD18</f>
        <v>0</v>
      </c>
      <c r="AB19" s="508">
        <f t="shared" si="1"/>
        <v>0</v>
      </c>
      <c r="AC19" s="508">
        <f t="shared" si="2"/>
        <v>0</v>
      </c>
      <c r="AD19" s="508">
        <f t="shared" si="3"/>
        <v>0</v>
      </c>
      <c r="AE19" s="508">
        <f>P19+Q19-'РИК 83'!AA18</f>
        <v>0</v>
      </c>
      <c r="AF19" s="508">
        <f>SUM(F19:H19)-'РИК 83'!X18-'РИК 83'!Y18</f>
        <v>0</v>
      </c>
      <c r="AG19" s="508">
        <f>SUM(R19:X19)-'РИК 83'!AB18</f>
        <v>0</v>
      </c>
    </row>
    <row r="20" spans="1:33" x14ac:dyDescent="0.2">
      <c r="A20" s="129" t="s">
        <v>69</v>
      </c>
      <c r="B20" s="353">
        <f>'РИК 83'!C19</f>
        <v>3</v>
      </c>
      <c r="C20" s="347">
        <f>'РИК 83'!U19</f>
        <v>0</v>
      </c>
      <c r="D20" s="346">
        <f>'РИК 83'!V19</f>
        <v>1</v>
      </c>
      <c r="E20" s="346">
        <f>'РИК 83'!W19</f>
        <v>0</v>
      </c>
      <c r="F20" s="644">
        <v>1</v>
      </c>
      <c r="G20" s="644"/>
      <c r="H20" s="645">
        <v>1</v>
      </c>
      <c r="I20" s="648"/>
      <c r="J20" s="644">
        <v>1</v>
      </c>
      <c r="K20" s="644"/>
      <c r="L20" s="644">
        <v>1</v>
      </c>
      <c r="M20" s="644"/>
      <c r="N20" s="649">
        <v>1</v>
      </c>
      <c r="O20" s="347">
        <f>'РИК 83'!Z19</f>
        <v>0</v>
      </c>
      <c r="P20" s="644">
        <v>1</v>
      </c>
      <c r="Q20" s="644">
        <v>1</v>
      </c>
      <c r="R20" s="644"/>
      <c r="S20" s="644"/>
      <c r="T20" s="644"/>
      <c r="U20" s="644"/>
      <c r="V20" s="644"/>
      <c r="W20" s="644"/>
      <c r="X20" s="644">
        <v>1</v>
      </c>
      <c r="Y20" s="346">
        <f>'РИК 83'!AC19</f>
        <v>1</v>
      </c>
      <c r="Z20" s="349">
        <f>'РИК 83'!AD19</f>
        <v>1</v>
      </c>
      <c r="AB20" s="508">
        <f t="shared" si="1"/>
        <v>0</v>
      </c>
      <c r="AC20" s="508">
        <f t="shared" si="2"/>
        <v>0</v>
      </c>
      <c r="AD20" s="508">
        <f t="shared" si="3"/>
        <v>0</v>
      </c>
      <c r="AE20" s="508">
        <f>P20+Q20-'РИК 83'!AA19</f>
        <v>0</v>
      </c>
      <c r="AF20" s="508">
        <f>SUM(F20:H20)-'РИК 83'!X19-'РИК 83'!Y19</f>
        <v>0</v>
      </c>
      <c r="AG20" s="508">
        <f>SUM(R20:X20)-'РИК 83'!AB19</f>
        <v>0</v>
      </c>
    </row>
    <row r="21" spans="1:33" x14ac:dyDescent="0.2">
      <c r="A21" s="129" t="s">
        <v>23</v>
      </c>
      <c r="B21" s="353">
        <f>'РИК 83'!C20</f>
        <v>4</v>
      </c>
      <c r="C21" s="347">
        <f>'РИК 83'!U20</f>
        <v>0</v>
      </c>
      <c r="D21" s="346">
        <f>'РИК 83'!V20</f>
        <v>0</v>
      </c>
      <c r="E21" s="346">
        <f>'РИК 83'!W20</f>
        <v>0</v>
      </c>
      <c r="F21" s="644"/>
      <c r="G21" s="644"/>
      <c r="H21" s="645">
        <v>4</v>
      </c>
      <c r="I21" s="648"/>
      <c r="J21" s="644"/>
      <c r="K21" s="644"/>
      <c r="L21" s="644"/>
      <c r="M21" s="644"/>
      <c r="N21" s="649">
        <v>4</v>
      </c>
      <c r="O21" s="347">
        <f>'РИК 83'!Z20</f>
        <v>0</v>
      </c>
      <c r="P21" s="644"/>
      <c r="Q21" s="644"/>
      <c r="R21" s="644"/>
      <c r="S21" s="644"/>
      <c r="T21" s="644">
        <v>2</v>
      </c>
      <c r="U21" s="644">
        <v>1</v>
      </c>
      <c r="V21" s="644"/>
      <c r="W21" s="644">
        <v>1</v>
      </c>
      <c r="X21" s="644"/>
      <c r="Y21" s="346">
        <f>'РИК 83'!AC20</f>
        <v>1</v>
      </c>
      <c r="Z21" s="349">
        <f>'РИК 83'!AD20</f>
        <v>1</v>
      </c>
      <c r="AB21" s="508">
        <f t="shared" si="1"/>
        <v>0</v>
      </c>
      <c r="AC21" s="508">
        <f t="shared" si="2"/>
        <v>0</v>
      </c>
      <c r="AD21" s="508">
        <f t="shared" si="3"/>
        <v>0</v>
      </c>
      <c r="AE21" s="508">
        <f>P21+Q21-'РИК 83'!AA20</f>
        <v>0</v>
      </c>
      <c r="AF21" s="508">
        <f>SUM(F21:H21)-'РИК 83'!X20-'РИК 83'!Y20</f>
        <v>0</v>
      </c>
      <c r="AG21" s="508">
        <f>SUM(R21:X21)-'РИК 83'!AB20</f>
        <v>0</v>
      </c>
    </row>
    <row r="22" spans="1:33" x14ac:dyDescent="0.2">
      <c r="A22" s="129" t="s">
        <v>25</v>
      </c>
      <c r="B22" s="353">
        <f>'РИК 83'!C21</f>
        <v>2</v>
      </c>
      <c r="C22" s="347">
        <f>'РИК 83'!U21</f>
        <v>0</v>
      </c>
      <c r="D22" s="346">
        <f>'РИК 83'!V21</f>
        <v>0</v>
      </c>
      <c r="E22" s="346">
        <f>'РИК 83'!W21</f>
        <v>1</v>
      </c>
      <c r="F22" s="644"/>
      <c r="G22" s="644"/>
      <c r="H22" s="645">
        <v>1</v>
      </c>
      <c r="I22" s="648"/>
      <c r="J22" s="644"/>
      <c r="K22" s="644">
        <v>1</v>
      </c>
      <c r="L22" s="644"/>
      <c r="M22" s="644"/>
      <c r="N22" s="649">
        <v>1</v>
      </c>
      <c r="O22" s="347">
        <f>'РИК 83'!Z21</f>
        <v>0</v>
      </c>
      <c r="P22" s="644">
        <v>1</v>
      </c>
      <c r="Q22" s="644"/>
      <c r="R22" s="644"/>
      <c r="S22" s="644"/>
      <c r="T22" s="644">
        <v>1</v>
      </c>
      <c r="U22" s="644"/>
      <c r="V22" s="644"/>
      <c r="W22" s="644"/>
      <c r="X22" s="644"/>
      <c r="Y22" s="346">
        <f>'РИК 83'!AC21</f>
        <v>0</v>
      </c>
      <c r="Z22" s="349">
        <f>'РИК 83'!AD21</f>
        <v>0</v>
      </c>
      <c r="AB22" s="508">
        <f t="shared" si="1"/>
        <v>0</v>
      </c>
      <c r="AC22" s="508">
        <f t="shared" si="2"/>
        <v>0</v>
      </c>
      <c r="AD22" s="508">
        <f t="shared" si="3"/>
        <v>0</v>
      </c>
      <c r="AE22" s="508">
        <f>P22+Q22-'РИК 83'!AA21</f>
        <v>0</v>
      </c>
      <c r="AF22" s="508">
        <f>SUM(F22:H22)-'РИК 83'!X21-'РИК 83'!Y21</f>
        <v>0</v>
      </c>
      <c r="AG22" s="508">
        <f>SUM(R22:X22)-'РИК 83'!AB21</f>
        <v>0</v>
      </c>
    </row>
    <row r="23" spans="1:33" x14ac:dyDescent="0.2">
      <c r="A23" s="129" t="s">
        <v>27</v>
      </c>
      <c r="B23" s="353">
        <f>'РИК 83'!C22</f>
        <v>1</v>
      </c>
      <c r="C23" s="347">
        <f>'РИК 83'!U22</f>
        <v>0</v>
      </c>
      <c r="D23" s="346">
        <f>'РИК 83'!V22</f>
        <v>1</v>
      </c>
      <c r="E23" s="346">
        <f>'РИК 83'!W22</f>
        <v>0</v>
      </c>
      <c r="F23" s="644"/>
      <c r="G23" s="644"/>
      <c r="H23" s="645"/>
      <c r="I23" s="648"/>
      <c r="J23" s="644">
        <v>1</v>
      </c>
      <c r="K23" s="644"/>
      <c r="L23" s="644"/>
      <c r="M23" s="644"/>
      <c r="N23" s="649"/>
      <c r="O23" s="347">
        <f>'РИК 83'!Z22</f>
        <v>0</v>
      </c>
      <c r="P23" s="644">
        <v>1</v>
      </c>
      <c r="Q23" s="644"/>
      <c r="R23" s="644"/>
      <c r="S23" s="644"/>
      <c r="T23" s="644"/>
      <c r="U23" s="644"/>
      <c r="V23" s="644"/>
      <c r="W23" s="644"/>
      <c r="X23" s="644"/>
      <c r="Y23" s="346">
        <f>'РИК 83'!AC22</f>
        <v>0</v>
      </c>
      <c r="Z23" s="349">
        <f>'РИК 83'!AD22</f>
        <v>0</v>
      </c>
      <c r="AB23" s="508">
        <f t="shared" si="1"/>
        <v>0</v>
      </c>
      <c r="AC23" s="508">
        <f t="shared" si="2"/>
        <v>0</v>
      </c>
      <c r="AD23" s="508">
        <f t="shared" si="3"/>
        <v>0</v>
      </c>
      <c r="AE23" s="508">
        <f>P23+Q23-'РИК 83'!AA22</f>
        <v>0</v>
      </c>
      <c r="AF23" s="508">
        <f>SUM(F23:H23)-'РИК 83'!X22-'РИК 83'!Y22</f>
        <v>0</v>
      </c>
      <c r="AG23" s="508">
        <f>SUM(R23:X23)-'РИК 83'!AB22</f>
        <v>0</v>
      </c>
    </row>
    <row r="24" spans="1:33" x14ac:dyDescent="0.2">
      <c r="A24" s="129" t="s">
        <v>29</v>
      </c>
      <c r="B24" s="353">
        <f>'РИК 83'!C23</f>
        <v>1</v>
      </c>
      <c r="C24" s="347">
        <f>'РИК 83'!U23</f>
        <v>0</v>
      </c>
      <c r="D24" s="346">
        <f>'РИК 83'!V23</f>
        <v>0</v>
      </c>
      <c r="E24" s="346">
        <f>'РИК 83'!W23</f>
        <v>0</v>
      </c>
      <c r="F24" s="644">
        <v>1</v>
      </c>
      <c r="G24" s="644"/>
      <c r="H24" s="645"/>
      <c r="I24" s="648"/>
      <c r="J24" s="644"/>
      <c r="K24" s="644"/>
      <c r="L24" s="644">
        <v>1</v>
      </c>
      <c r="M24" s="644"/>
      <c r="N24" s="649"/>
      <c r="O24" s="347"/>
      <c r="P24" s="644"/>
      <c r="Q24" s="644"/>
      <c r="R24" s="644">
        <v>1</v>
      </c>
      <c r="S24" s="644"/>
      <c r="T24" s="644"/>
      <c r="U24" s="644"/>
      <c r="V24" s="644"/>
      <c r="W24" s="644"/>
      <c r="X24" s="644"/>
      <c r="Y24" s="346">
        <f>'РИК 83'!AC23</f>
        <v>0</v>
      </c>
      <c r="Z24" s="349">
        <f>'РИК 83'!AD23</f>
        <v>0</v>
      </c>
      <c r="AB24" s="508">
        <f t="shared" si="1"/>
        <v>0</v>
      </c>
      <c r="AC24" s="508">
        <f t="shared" si="2"/>
        <v>0</v>
      </c>
      <c r="AD24" s="508">
        <f t="shared" si="3"/>
        <v>0</v>
      </c>
      <c r="AE24" s="508">
        <f>P24+Q24-'РИК 83'!AA23</f>
        <v>0</v>
      </c>
      <c r="AF24" s="508">
        <f>SUM(F24:H24)-'РИК 83'!X23-'РИК 83'!Y23</f>
        <v>0</v>
      </c>
      <c r="AG24" s="508">
        <f>SUM(R24:X24)-'РИК 83'!AB23</f>
        <v>0</v>
      </c>
    </row>
    <row r="25" spans="1:33" x14ac:dyDescent="0.2">
      <c r="A25" s="129" t="s">
        <v>31</v>
      </c>
      <c r="B25" s="353">
        <f>'РИК 83'!C24</f>
        <v>1</v>
      </c>
      <c r="C25" s="347">
        <f>'РИК 83'!U24</f>
        <v>0</v>
      </c>
      <c r="D25" s="346">
        <f>'РИК 83'!V24</f>
        <v>0</v>
      </c>
      <c r="E25" s="346">
        <f>'РИК 83'!W24</f>
        <v>0</v>
      </c>
      <c r="F25" s="644">
        <v>1</v>
      </c>
      <c r="G25" s="644"/>
      <c r="H25" s="645"/>
      <c r="I25" s="648"/>
      <c r="J25" s="644"/>
      <c r="K25" s="644"/>
      <c r="L25" s="644">
        <v>1</v>
      </c>
      <c r="M25" s="644"/>
      <c r="N25" s="649"/>
      <c r="O25" s="347">
        <f>'РИК 83'!Z24</f>
        <v>0</v>
      </c>
      <c r="P25" s="644"/>
      <c r="Q25" s="644">
        <v>1</v>
      </c>
      <c r="R25" s="644"/>
      <c r="S25" s="644"/>
      <c r="T25" s="644"/>
      <c r="U25" s="644"/>
      <c r="V25" s="644"/>
      <c r="W25" s="644"/>
      <c r="X25" s="644"/>
      <c r="Y25" s="346">
        <f>'РИК 83'!AC24</f>
        <v>0</v>
      </c>
      <c r="Z25" s="349">
        <f>'РИК 83'!AD24</f>
        <v>0</v>
      </c>
      <c r="AB25" s="508">
        <f t="shared" si="1"/>
        <v>0</v>
      </c>
      <c r="AC25" s="508">
        <f t="shared" si="2"/>
        <v>0</v>
      </c>
      <c r="AD25" s="508">
        <f t="shared" si="3"/>
        <v>0</v>
      </c>
      <c r="AE25" s="508">
        <f>P25+Q25-'РИК 83'!AA24</f>
        <v>0</v>
      </c>
      <c r="AF25" s="508">
        <f>SUM(F25:H25)-'РИК 83'!X24-'РИК 83'!Y24</f>
        <v>0</v>
      </c>
      <c r="AG25" s="508">
        <f>SUM(R25:X25)-'РИК 83'!AB24</f>
        <v>0</v>
      </c>
    </row>
    <row r="26" spans="1:33" x14ac:dyDescent="0.2">
      <c r="A26" s="129" t="s">
        <v>33</v>
      </c>
      <c r="B26" s="353">
        <f>'РИК 83'!C25</f>
        <v>1</v>
      </c>
      <c r="C26" s="347">
        <f>'РИК 83'!U25</f>
        <v>0</v>
      </c>
      <c r="D26" s="346">
        <f>'РИК 83'!V25</f>
        <v>0</v>
      </c>
      <c r="E26" s="346">
        <f>'РИК 83'!W25</f>
        <v>0</v>
      </c>
      <c r="F26" s="644"/>
      <c r="G26" s="644"/>
      <c r="H26" s="645">
        <v>1</v>
      </c>
      <c r="I26" s="648"/>
      <c r="J26" s="644"/>
      <c r="K26" s="644"/>
      <c r="L26" s="644"/>
      <c r="M26" s="644"/>
      <c r="N26" s="649">
        <v>1</v>
      </c>
      <c r="O26" s="347">
        <f>'РИК 83'!Z25</f>
        <v>0</v>
      </c>
      <c r="P26" s="644"/>
      <c r="Q26" s="644"/>
      <c r="R26" s="644"/>
      <c r="S26" s="644"/>
      <c r="T26" s="644"/>
      <c r="U26" s="644">
        <v>1</v>
      </c>
      <c r="V26" s="644"/>
      <c r="W26" s="644"/>
      <c r="X26" s="644"/>
      <c r="Y26" s="346">
        <f>'РИК 83'!AC25</f>
        <v>0</v>
      </c>
      <c r="Z26" s="349">
        <f>'РИК 83'!AD25</f>
        <v>0</v>
      </c>
      <c r="AB26" s="508">
        <f t="shared" si="1"/>
        <v>0</v>
      </c>
      <c r="AC26" s="508">
        <f t="shared" si="2"/>
        <v>0</v>
      </c>
      <c r="AD26" s="508">
        <f t="shared" si="3"/>
        <v>0</v>
      </c>
      <c r="AE26" s="508">
        <f>P26+Q26-'РИК 83'!AA25</f>
        <v>0</v>
      </c>
      <c r="AF26" s="508">
        <f>SUM(F26:H26)-'РИК 83'!X25-'РИК 83'!Y25</f>
        <v>0</v>
      </c>
      <c r="AG26" s="508">
        <f>SUM(R26:X26)-'РИК 83'!AB25</f>
        <v>0</v>
      </c>
    </row>
    <row r="27" spans="1:33" x14ac:dyDescent="0.2">
      <c r="A27" s="129" t="s">
        <v>35</v>
      </c>
      <c r="B27" s="353">
        <f>'РИК 83'!C26</f>
        <v>6</v>
      </c>
      <c r="C27" s="347">
        <f>'РИК 83'!U26</f>
        <v>1</v>
      </c>
      <c r="D27" s="346">
        <f>'РИК 83'!V26</f>
        <v>1</v>
      </c>
      <c r="E27" s="346">
        <f>'РИК 83'!W26</f>
        <v>2</v>
      </c>
      <c r="F27" s="644"/>
      <c r="G27" s="644"/>
      <c r="H27" s="645">
        <v>2</v>
      </c>
      <c r="I27" s="648">
        <v>1</v>
      </c>
      <c r="J27" s="644">
        <v>1</v>
      </c>
      <c r="K27" s="644">
        <v>1</v>
      </c>
      <c r="L27" s="644">
        <v>1</v>
      </c>
      <c r="M27" s="644"/>
      <c r="N27" s="649">
        <v>2</v>
      </c>
      <c r="O27" s="347">
        <f>'РИК 83'!Z26</f>
        <v>2</v>
      </c>
      <c r="P27" s="644"/>
      <c r="Q27" s="644">
        <v>1</v>
      </c>
      <c r="R27" s="644">
        <v>1</v>
      </c>
      <c r="S27" s="644"/>
      <c r="T27" s="644"/>
      <c r="U27" s="644">
        <v>1</v>
      </c>
      <c r="V27" s="644"/>
      <c r="W27" s="644">
        <v>1</v>
      </c>
      <c r="X27" s="644"/>
      <c r="Y27" s="346">
        <f>'РИК 83'!AC26</f>
        <v>1</v>
      </c>
      <c r="Z27" s="349">
        <f>'РИК 83'!AD26</f>
        <v>1</v>
      </c>
      <c r="AB27" s="508">
        <f t="shared" si="1"/>
        <v>0</v>
      </c>
      <c r="AC27" s="508">
        <f t="shared" si="2"/>
        <v>0</v>
      </c>
      <c r="AD27" s="508">
        <f t="shared" si="3"/>
        <v>0</v>
      </c>
      <c r="AE27" s="508">
        <f>P27+Q27-'РИК 83'!AA26</f>
        <v>0</v>
      </c>
      <c r="AF27" s="508">
        <f>SUM(F27:H27)-'РИК 83'!X26-'РИК 83'!Y26</f>
        <v>0</v>
      </c>
      <c r="AG27" s="508">
        <f>SUM(R27:X27)-'РИК 83'!AB26</f>
        <v>0</v>
      </c>
    </row>
    <row r="28" spans="1:33" x14ac:dyDescent="0.2">
      <c r="A28" s="129" t="s">
        <v>37</v>
      </c>
      <c r="B28" s="353">
        <f>'РИК 83'!C27</f>
        <v>1</v>
      </c>
      <c r="C28" s="347">
        <f>'РИК 83'!U27</f>
        <v>0</v>
      </c>
      <c r="D28" s="346">
        <f>'РИК 83'!V27</f>
        <v>0</v>
      </c>
      <c r="E28" s="346">
        <f>'РИК 83'!W27</f>
        <v>0</v>
      </c>
      <c r="F28" s="644"/>
      <c r="G28" s="644"/>
      <c r="H28" s="645">
        <v>1</v>
      </c>
      <c r="I28" s="648"/>
      <c r="J28" s="644"/>
      <c r="K28" s="644"/>
      <c r="L28" s="644"/>
      <c r="M28" s="644"/>
      <c r="N28" s="649">
        <v>1</v>
      </c>
      <c r="O28" s="347">
        <f>'РИК 83'!Z27</f>
        <v>0</v>
      </c>
      <c r="P28" s="644"/>
      <c r="Q28" s="644"/>
      <c r="R28" s="644"/>
      <c r="S28" s="644"/>
      <c r="T28" s="644"/>
      <c r="U28" s="644"/>
      <c r="V28" s="644">
        <v>1</v>
      </c>
      <c r="W28" s="644"/>
      <c r="X28" s="644"/>
      <c r="Y28" s="346">
        <f>'РИК 83'!AC27</f>
        <v>1</v>
      </c>
      <c r="Z28" s="349">
        <f>'РИК 83'!AD27</f>
        <v>1</v>
      </c>
      <c r="AB28" s="508">
        <f t="shared" si="1"/>
        <v>0</v>
      </c>
      <c r="AC28" s="508">
        <f t="shared" si="2"/>
        <v>0</v>
      </c>
      <c r="AD28" s="508">
        <f t="shared" si="3"/>
        <v>0</v>
      </c>
      <c r="AE28" s="508">
        <f>P28+Q28-'РИК 83'!AA27</f>
        <v>0</v>
      </c>
      <c r="AF28" s="508">
        <f>SUM(F28:H28)-'РИК 83'!X27-'РИК 83'!Y27</f>
        <v>0</v>
      </c>
      <c r="AG28" s="508">
        <f>SUM(R28:X28)-'РИК 83'!AB27</f>
        <v>0</v>
      </c>
    </row>
    <row r="29" spans="1:33" x14ac:dyDescent="0.2">
      <c r="A29" s="129" t="s">
        <v>39</v>
      </c>
      <c r="B29" s="353">
        <f>'РИК 83'!C28</f>
        <v>0</v>
      </c>
      <c r="C29" s="347">
        <f>'РИК 83'!U28</f>
        <v>0</v>
      </c>
      <c r="D29" s="346">
        <f>'РИК 83'!V28</f>
        <v>0</v>
      </c>
      <c r="E29" s="346">
        <f>'РИК 83'!W28</f>
        <v>0</v>
      </c>
      <c r="F29" s="644"/>
      <c r="G29" s="644"/>
      <c r="H29" s="645"/>
      <c r="I29" s="648"/>
      <c r="J29" s="644"/>
      <c r="K29" s="644"/>
      <c r="L29" s="644"/>
      <c r="M29" s="644"/>
      <c r="N29" s="649"/>
      <c r="O29" s="347">
        <f>'РИК 83'!Z28</f>
        <v>0</v>
      </c>
      <c r="P29" s="644"/>
      <c r="Q29" s="644"/>
      <c r="R29" s="644"/>
      <c r="S29" s="644"/>
      <c r="T29" s="644"/>
      <c r="U29" s="644"/>
      <c r="V29" s="644"/>
      <c r="W29" s="644"/>
      <c r="X29" s="644"/>
      <c r="Y29" s="346">
        <f>'РИК 83'!AC28</f>
        <v>0</v>
      </c>
      <c r="Z29" s="349">
        <f>'РИК 83'!AD28</f>
        <v>0</v>
      </c>
      <c r="AB29" s="508">
        <f t="shared" si="1"/>
        <v>0</v>
      </c>
      <c r="AC29" s="508">
        <f t="shared" si="2"/>
        <v>0</v>
      </c>
      <c r="AD29" s="508">
        <f t="shared" si="3"/>
        <v>0</v>
      </c>
      <c r="AE29" s="508">
        <f>P29+Q29-'РИК 83'!AA28</f>
        <v>0</v>
      </c>
      <c r="AF29" s="508">
        <f>SUM(F29:H29)-'РИК 83'!X28-'РИК 83'!Y28</f>
        <v>0</v>
      </c>
      <c r="AG29" s="508">
        <f>SUM(R29:X29)-'РИК 83'!AB28</f>
        <v>0</v>
      </c>
    </row>
    <row r="30" spans="1:33" x14ac:dyDescent="0.2">
      <c r="A30" s="129" t="s">
        <v>41</v>
      </c>
      <c r="B30" s="353">
        <f>'РИК 83'!C29</f>
        <v>0</v>
      </c>
      <c r="C30" s="347">
        <f>'РИК 83'!U29</f>
        <v>0</v>
      </c>
      <c r="D30" s="346">
        <f>'РИК 83'!V29</f>
        <v>0</v>
      </c>
      <c r="E30" s="346">
        <f>'РИК 83'!W29</f>
        <v>0</v>
      </c>
      <c r="F30" s="644"/>
      <c r="G30" s="644"/>
      <c r="H30" s="645"/>
      <c r="I30" s="648"/>
      <c r="J30" s="644"/>
      <c r="K30" s="644"/>
      <c r="L30" s="644"/>
      <c r="M30" s="644"/>
      <c r="N30" s="649"/>
      <c r="O30" s="347">
        <f>'РИК 83'!Z29</f>
        <v>0</v>
      </c>
      <c r="P30" s="644"/>
      <c r="Q30" s="644"/>
      <c r="R30" s="644"/>
      <c r="S30" s="644"/>
      <c r="T30" s="644"/>
      <c r="U30" s="644"/>
      <c r="V30" s="644"/>
      <c r="W30" s="644"/>
      <c r="X30" s="644"/>
      <c r="Y30" s="346">
        <f>'РИК 83'!AC29</f>
        <v>0</v>
      </c>
      <c r="Z30" s="349">
        <f>'РИК 83'!AD29</f>
        <v>0</v>
      </c>
      <c r="AB30" s="508">
        <f t="shared" si="1"/>
        <v>0</v>
      </c>
      <c r="AC30" s="508">
        <f t="shared" si="2"/>
        <v>0</v>
      </c>
      <c r="AD30" s="508">
        <f t="shared" si="3"/>
        <v>0</v>
      </c>
      <c r="AE30" s="508">
        <f>P30+Q30-'РИК 83'!AA29</f>
        <v>0</v>
      </c>
      <c r="AF30" s="508">
        <f>SUM(F30:H30)-'РИК 83'!X29-'РИК 83'!Y29</f>
        <v>0</v>
      </c>
      <c r="AG30" s="508">
        <f>SUM(R30:X30)-'РИК 83'!AB29</f>
        <v>0</v>
      </c>
    </row>
    <row r="31" spans="1:33" x14ac:dyDescent="0.2">
      <c r="A31" s="129" t="s">
        <v>43</v>
      </c>
      <c r="B31" s="353">
        <f>'РИК 83'!C30</f>
        <v>1</v>
      </c>
      <c r="C31" s="347">
        <f>'РИК 83'!U30</f>
        <v>0</v>
      </c>
      <c r="D31" s="346">
        <f>'РИК 83'!V30</f>
        <v>0</v>
      </c>
      <c r="E31" s="346">
        <f>'РИК 83'!W30</f>
        <v>0</v>
      </c>
      <c r="F31" s="644"/>
      <c r="G31" s="644"/>
      <c r="H31" s="645">
        <v>1</v>
      </c>
      <c r="I31" s="648"/>
      <c r="J31" s="644"/>
      <c r="K31" s="644"/>
      <c r="L31" s="644"/>
      <c r="M31" s="644"/>
      <c r="N31" s="649">
        <v>1</v>
      </c>
      <c r="O31" s="347">
        <f>'РИК 83'!Z30</f>
        <v>0</v>
      </c>
      <c r="P31" s="644"/>
      <c r="Q31" s="644"/>
      <c r="R31" s="644"/>
      <c r="S31" s="644"/>
      <c r="T31" s="644"/>
      <c r="U31" s="644">
        <v>1</v>
      </c>
      <c r="V31" s="644"/>
      <c r="W31" s="644"/>
      <c r="X31" s="644"/>
      <c r="Y31" s="346">
        <f>'РИК 83'!AC30</f>
        <v>0</v>
      </c>
      <c r="Z31" s="349">
        <f>'РИК 83'!AD30</f>
        <v>0</v>
      </c>
      <c r="AB31" s="508">
        <f t="shared" si="1"/>
        <v>0</v>
      </c>
      <c r="AC31" s="508">
        <f t="shared" si="2"/>
        <v>0</v>
      </c>
      <c r="AD31" s="508">
        <f t="shared" si="3"/>
        <v>0</v>
      </c>
      <c r="AE31" s="508">
        <f>P31+Q31-'РИК 83'!AA30</f>
        <v>0</v>
      </c>
      <c r="AF31" s="508">
        <f>SUM(F31:H31)-'РИК 83'!X30-'РИК 83'!Y30</f>
        <v>0</v>
      </c>
      <c r="AG31" s="508">
        <f>SUM(R31:X31)-'РИК 83'!AB30</f>
        <v>0</v>
      </c>
    </row>
    <row r="32" spans="1:33" x14ac:dyDescent="0.2">
      <c r="A32" s="129" t="s">
        <v>70</v>
      </c>
      <c r="B32" s="353">
        <f>'РИК 83'!C31</f>
        <v>1</v>
      </c>
      <c r="C32" s="347">
        <f>'РИК 83'!U31</f>
        <v>0</v>
      </c>
      <c r="D32" s="346">
        <f>'РИК 83'!V31</f>
        <v>0</v>
      </c>
      <c r="E32" s="346">
        <f>'РИК 83'!W31</f>
        <v>0</v>
      </c>
      <c r="F32" s="644"/>
      <c r="G32" s="644"/>
      <c r="H32" s="645">
        <v>1</v>
      </c>
      <c r="I32" s="648"/>
      <c r="J32" s="644"/>
      <c r="K32" s="644"/>
      <c r="L32" s="644"/>
      <c r="M32" s="644"/>
      <c r="N32" s="649">
        <v>1</v>
      </c>
      <c r="O32" s="347">
        <f>'РИК 83'!Z31</f>
        <v>0</v>
      </c>
      <c r="P32" s="644"/>
      <c r="Q32" s="644"/>
      <c r="R32" s="644"/>
      <c r="S32" s="644"/>
      <c r="T32" s="644"/>
      <c r="U32" s="644">
        <v>1</v>
      </c>
      <c r="V32" s="644"/>
      <c r="W32" s="644"/>
      <c r="X32" s="644"/>
      <c r="Y32" s="346">
        <f>'РИК 83'!AC31</f>
        <v>0</v>
      </c>
      <c r="Z32" s="349">
        <f>'РИК 83'!AD31</f>
        <v>0</v>
      </c>
      <c r="AB32" s="508">
        <f t="shared" si="1"/>
        <v>0</v>
      </c>
      <c r="AC32" s="508">
        <f t="shared" si="2"/>
        <v>0</v>
      </c>
      <c r="AD32" s="508">
        <f t="shared" si="3"/>
        <v>0</v>
      </c>
      <c r="AE32" s="508">
        <f>P32+Q32-'РИК 83'!AA31</f>
        <v>0</v>
      </c>
      <c r="AF32" s="508">
        <f>SUM(F32:H32)-'РИК 83'!X31-'РИК 83'!Y31</f>
        <v>0</v>
      </c>
      <c r="AG32" s="508">
        <f>SUM(R32:X32)-'РИК 83'!AB31</f>
        <v>0</v>
      </c>
    </row>
    <row r="33" spans="1:33" x14ac:dyDescent="0.2">
      <c r="A33" s="129" t="s">
        <v>71</v>
      </c>
      <c r="B33" s="353">
        <f>'РИК 83'!C32</f>
        <v>1</v>
      </c>
      <c r="C33" s="347">
        <f>'РИК 83'!U32</f>
        <v>0</v>
      </c>
      <c r="D33" s="346">
        <f>'РИК 83'!V32</f>
        <v>0</v>
      </c>
      <c r="E33" s="346">
        <f>'РИК 83'!W32</f>
        <v>0</v>
      </c>
      <c r="F33" s="644"/>
      <c r="G33" s="644"/>
      <c r="H33" s="645">
        <v>1</v>
      </c>
      <c r="I33" s="648"/>
      <c r="J33" s="644"/>
      <c r="K33" s="644"/>
      <c r="L33" s="644"/>
      <c r="M33" s="644">
        <v>1</v>
      </c>
      <c r="N33" s="649"/>
      <c r="O33" s="347">
        <f>'РИК 83'!Z32</f>
        <v>0</v>
      </c>
      <c r="P33" s="644"/>
      <c r="Q33" s="644"/>
      <c r="R33" s="644"/>
      <c r="S33" s="644"/>
      <c r="T33" s="644"/>
      <c r="U33" s="644">
        <v>1</v>
      </c>
      <c r="V33" s="644"/>
      <c r="W33" s="644"/>
      <c r="X33" s="644"/>
      <c r="Y33" s="346">
        <f>'РИК 83'!AC32</f>
        <v>0</v>
      </c>
      <c r="Z33" s="349">
        <f>'РИК 83'!AD32</f>
        <v>0</v>
      </c>
      <c r="AB33" s="508">
        <f t="shared" si="1"/>
        <v>0</v>
      </c>
      <c r="AC33" s="508">
        <f t="shared" si="2"/>
        <v>0</v>
      </c>
      <c r="AD33" s="508">
        <f t="shared" si="3"/>
        <v>0</v>
      </c>
      <c r="AE33" s="508">
        <f>P33+Q33-'РИК 83'!AA32</f>
        <v>0</v>
      </c>
      <c r="AF33" s="508">
        <f>SUM(F33:H33)-'РИК 83'!X32-'РИК 83'!Y32</f>
        <v>0</v>
      </c>
      <c r="AG33" s="508">
        <f>SUM(R33:X33)-'РИК 83'!AB32</f>
        <v>0</v>
      </c>
    </row>
    <row r="34" spans="1:33" x14ac:dyDescent="0.2">
      <c r="A34" s="129" t="s">
        <v>47</v>
      </c>
      <c r="B34" s="353">
        <f>'РИК 83'!C33</f>
        <v>3</v>
      </c>
      <c r="C34" s="347">
        <f>'РИК 83'!U33</f>
        <v>0</v>
      </c>
      <c r="D34" s="346">
        <f>'РИК 83'!V33</f>
        <v>0</v>
      </c>
      <c r="E34" s="346">
        <f>'РИК 83'!W33</f>
        <v>0</v>
      </c>
      <c r="F34" s="644">
        <v>1</v>
      </c>
      <c r="G34" s="644"/>
      <c r="H34" s="645">
        <v>2</v>
      </c>
      <c r="I34" s="648"/>
      <c r="J34" s="644"/>
      <c r="K34" s="644"/>
      <c r="L34" s="644">
        <v>1</v>
      </c>
      <c r="M34" s="644"/>
      <c r="N34" s="649">
        <v>2</v>
      </c>
      <c r="O34" s="347">
        <f>'РИК 83'!Z33</f>
        <v>0</v>
      </c>
      <c r="P34" s="644"/>
      <c r="Q34" s="644"/>
      <c r="R34" s="644">
        <v>1</v>
      </c>
      <c r="S34" s="644">
        <v>1</v>
      </c>
      <c r="T34" s="644"/>
      <c r="U34" s="644"/>
      <c r="V34" s="644"/>
      <c r="W34" s="644"/>
      <c r="X34" s="644">
        <v>1</v>
      </c>
      <c r="Y34" s="346">
        <f>'РИК 83'!AC33</f>
        <v>1</v>
      </c>
      <c r="Z34" s="349">
        <f>'РИК 83'!AD33</f>
        <v>0</v>
      </c>
      <c r="AB34" s="508">
        <f t="shared" si="1"/>
        <v>0</v>
      </c>
      <c r="AC34" s="508">
        <f t="shared" si="2"/>
        <v>0</v>
      </c>
      <c r="AD34" s="508">
        <f t="shared" si="3"/>
        <v>0</v>
      </c>
      <c r="AE34" s="508">
        <f>P34+Q34-'РИК 83'!AA33</f>
        <v>0</v>
      </c>
      <c r="AF34" s="508">
        <f>SUM(F34:H34)-'РИК 83'!X33-'РИК 83'!Y33</f>
        <v>0</v>
      </c>
      <c r="AG34" s="508">
        <f>SUM(R34:X34)-'РИК 83'!AB33</f>
        <v>0</v>
      </c>
    </row>
    <row r="35" spans="1:33" x14ac:dyDescent="0.2">
      <c r="A35" s="129" t="s">
        <v>49</v>
      </c>
      <c r="B35" s="353">
        <f>'РИК 83'!C34</f>
        <v>3</v>
      </c>
      <c r="C35" s="347">
        <f>'РИК 83'!U34</f>
        <v>0</v>
      </c>
      <c r="D35" s="346">
        <f>'РИК 83'!V34</f>
        <v>0</v>
      </c>
      <c r="E35" s="346">
        <f>'РИК 83'!W34</f>
        <v>0</v>
      </c>
      <c r="F35" s="644"/>
      <c r="G35" s="644"/>
      <c r="H35" s="645">
        <v>3</v>
      </c>
      <c r="I35" s="648"/>
      <c r="J35" s="644"/>
      <c r="K35" s="644"/>
      <c r="L35" s="644"/>
      <c r="M35" s="644"/>
      <c r="N35" s="649">
        <v>3</v>
      </c>
      <c r="O35" s="347">
        <f>'РИК 83'!Z34</f>
        <v>0</v>
      </c>
      <c r="P35" s="644"/>
      <c r="Q35" s="644"/>
      <c r="R35" s="644"/>
      <c r="S35" s="644"/>
      <c r="T35" s="644">
        <v>1</v>
      </c>
      <c r="U35" s="644"/>
      <c r="V35" s="644">
        <v>2</v>
      </c>
      <c r="W35" s="644"/>
      <c r="X35" s="644"/>
      <c r="Y35" s="346">
        <f>'РИК 83'!AC34</f>
        <v>2</v>
      </c>
      <c r="Z35" s="349">
        <f>'РИК 83'!AD34</f>
        <v>2</v>
      </c>
      <c r="AB35" s="508">
        <f t="shared" si="1"/>
        <v>0</v>
      </c>
      <c r="AC35" s="508">
        <f t="shared" si="2"/>
        <v>0</v>
      </c>
      <c r="AD35" s="508">
        <f t="shared" si="3"/>
        <v>0</v>
      </c>
      <c r="AE35" s="508">
        <f>P35+Q35-'РИК 83'!AA34</f>
        <v>0</v>
      </c>
      <c r="AF35" s="508">
        <f>SUM(F35:H35)-'РИК 83'!X34-'РИК 83'!Y34</f>
        <v>0</v>
      </c>
      <c r="AG35" s="508">
        <f>SUM(R35:X35)-'РИК 83'!AB34</f>
        <v>0</v>
      </c>
    </row>
    <row r="36" spans="1:33" x14ac:dyDescent="0.2">
      <c r="A36" s="129" t="s">
        <v>52</v>
      </c>
      <c r="B36" s="353">
        <f>'РИК 83'!C35</f>
        <v>1</v>
      </c>
      <c r="C36" s="347">
        <f>'РИК 83'!U35</f>
        <v>0</v>
      </c>
      <c r="D36" s="346">
        <f>'РИК 83'!V35</f>
        <v>0</v>
      </c>
      <c r="E36" s="346">
        <f>'РИК 83'!W35</f>
        <v>1</v>
      </c>
      <c r="F36" s="644"/>
      <c r="G36" s="644"/>
      <c r="H36" s="645"/>
      <c r="I36" s="648"/>
      <c r="J36" s="644"/>
      <c r="K36" s="644">
        <v>1</v>
      </c>
      <c r="L36" s="644"/>
      <c r="M36" s="644"/>
      <c r="N36" s="649"/>
      <c r="O36" s="347">
        <f>'РИК 83'!Z35</f>
        <v>0</v>
      </c>
      <c r="P36" s="644"/>
      <c r="Q36" s="644"/>
      <c r="R36" s="644">
        <v>1</v>
      </c>
      <c r="S36" s="644"/>
      <c r="T36" s="644"/>
      <c r="U36" s="644"/>
      <c r="V36" s="644"/>
      <c r="W36" s="644"/>
      <c r="X36" s="644"/>
      <c r="Y36" s="346">
        <f>'РИК 83'!AC35</f>
        <v>0</v>
      </c>
      <c r="Z36" s="349">
        <f>'РИК 83'!AD35</f>
        <v>0</v>
      </c>
      <c r="AB36" s="508">
        <f t="shared" si="1"/>
        <v>0</v>
      </c>
      <c r="AC36" s="508">
        <f t="shared" si="2"/>
        <v>0</v>
      </c>
      <c r="AD36" s="508">
        <f t="shared" si="3"/>
        <v>0</v>
      </c>
      <c r="AE36" s="508">
        <f>P36+Q36-'РИК 83'!AA35</f>
        <v>0</v>
      </c>
      <c r="AF36" s="508">
        <f>SUM(F36:H36)-'РИК 83'!X35-'РИК 83'!Y35</f>
        <v>0</v>
      </c>
      <c r="AG36" s="508">
        <f>SUM(R36:X36)-'РИК 83'!AB35</f>
        <v>0</v>
      </c>
    </row>
    <row r="37" spans="1:33" x14ac:dyDescent="0.2">
      <c r="A37" s="393" t="s">
        <v>53</v>
      </c>
      <c r="B37" s="353">
        <f>'РИК 83'!C36</f>
        <v>1</v>
      </c>
      <c r="C37" s="347">
        <f>'РИК 83'!U36</f>
        <v>0</v>
      </c>
      <c r="D37" s="346">
        <f>'РИК 83'!V36</f>
        <v>0</v>
      </c>
      <c r="E37" s="346">
        <f>'РИК 83'!W36</f>
        <v>0</v>
      </c>
      <c r="F37" s="644"/>
      <c r="G37" s="644"/>
      <c r="H37" s="645">
        <v>1</v>
      </c>
      <c r="I37" s="648"/>
      <c r="J37" s="644"/>
      <c r="K37" s="644"/>
      <c r="L37" s="644"/>
      <c r="M37" s="644"/>
      <c r="N37" s="649">
        <v>1</v>
      </c>
      <c r="O37" s="347">
        <f>'РИК 83'!Z36</f>
        <v>0</v>
      </c>
      <c r="P37" s="644"/>
      <c r="Q37" s="644"/>
      <c r="R37" s="644"/>
      <c r="S37" s="644"/>
      <c r="T37" s="644"/>
      <c r="U37" s="644">
        <v>1</v>
      </c>
      <c r="V37" s="644"/>
      <c r="W37" s="644"/>
      <c r="X37" s="644"/>
      <c r="Y37" s="346">
        <f>'РИК 83'!AC36</f>
        <v>0</v>
      </c>
      <c r="Z37" s="349">
        <f>'РИК 83'!AD36</f>
        <v>0</v>
      </c>
      <c r="AB37" s="508">
        <f t="shared" si="1"/>
        <v>0</v>
      </c>
      <c r="AC37" s="508">
        <f t="shared" si="2"/>
        <v>0</v>
      </c>
      <c r="AD37" s="508">
        <f t="shared" si="3"/>
        <v>0</v>
      </c>
      <c r="AE37" s="508">
        <f>P37+Q37-'РИК 83'!AA36</f>
        <v>0</v>
      </c>
      <c r="AF37" s="508">
        <f>SUM(F37:H37)-'РИК 83'!X36-'РИК 83'!Y36</f>
        <v>0</v>
      </c>
      <c r="AG37" s="508">
        <f>SUM(R37:X37)-'РИК 83'!AB36</f>
        <v>0</v>
      </c>
    </row>
    <row r="38" spans="1:33" x14ac:dyDescent="0.2">
      <c r="A38" s="393" t="s">
        <v>55</v>
      </c>
      <c r="B38" s="353">
        <f>'РИК 83'!C37</f>
        <v>0</v>
      </c>
      <c r="C38" s="347">
        <f>'РИК 83'!U37</f>
        <v>0</v>
      </c>
      <c r="D38" s="346">
        <f>'РИК 83'!V37</f>
        <v>0</v>
      </c>
      <c r="E38" s="346">
        <f>'РИК 83'!W37</f>
        <v>0</v>
      </c>
      <c r="F38" s="644"/>
      <c r="G38" s="644"/>
      <c r="H38" s="645"/>
      <c r="I38" s="648"/>
      <c r="J38" s="644"/>
      <c r="K38" s="644"/>
      <c r="L38" s="644"/>
      <c r="M38" s="644"/>
      <c r="N38" s="649"/>
      <c r="O38" s="347">
        <f>'РИК 83'!Z37</f>
        <v>0</v>
      </c>
      <c r="P38" s="644"/>
      <c r="Q38" s="644"/>
      <c r="R38" s="644"/>
      <c r="S38" s="644"/>
      <c r="T38" s="644"/>
      <c r="U38" s="644"/>
      <c r="V38" s="644"/>
      <c r="W38" s="644"/>
      <c r="X38" s="644"/>
      <c r="Y38" s="346">
        <f>'РИК 83'!AC37</f>
        <v>0</v>
      </c>
      <c r="Z38" s="349">
        <f>'РИК 83'!AD37</f>
        <v>0</v>
      </c>
      <c r="AB38" s="508">
        <f t="shared" si="1"/>
        <v>0</v>
      </c>
      <c r="AC38" s="508">
        <f t="shared" si="2"/>
        <v>0</v>
      </c>
      <c r="AD38" s="508">
        <f t="shared" si="3"/>
        <v>0</v>
      </c>
      <c r="AE38" s="508">
        <f>P38+Q38-'РИК 83'!AA37</f>
        <v>0</v>
      </c>
      <c r="AF38" s="508">
        <f>SUM(F38:H38)-'РИК 83'!X37-'РИК 83'!Y37</f>
        <v>0</v>
      </c>
      <c r="AG38" s="508">
        <f>SUM(R38:X38)-'РИК 83'!AB37</f>
        <v>0</v>
      </c>
    </row>
    <row r="39" spans="1:33" x14ac:dyDescent="0.2">
      <c r="A39" s="393" t="s">
        <v>57</v>
      </c>
      <c r="B39" s="353">
        <f>'РИК 83'!C38</f>
        <v>1</v>
      </c>
      <c r="C39" s="347">
        <f>'РИК 83'!U38</f>
        <v>0</v>
      </c>
      <c r="D39" s="346">
        <f>'РИК 83'!V38</f>
        <v>0</v>
      </c>
      <c r="E39" s="346">
        <f>'РИК 83'!W38</f>
        <v>0</v>
      </c>
      <c r="F39" s="644"/>
      <c r="G39" s="644"/>
      <c r="H39" s="645">
        <v>1</v>
      </c>
      <c r="I39" s="648"/>
      <c r="J39" s="644"/>
      <c r="K39" s="644"/>
      <c r="L39" s="644"/>
      <c r="M39" s="644"/>
      <c r="N39" s="649">
        <v>1</v>
      </c>
      <c r="O39" s="347">
        <f>'РИК 83'!Z38</f>
        <v>0</v>
      </c>
      <c r="P39" s="644"/>
      <c r="Q39" s="644"/>
      <c r="R39" s="644"/>
      <c r="S39" s="644"/>
      <c r="T39" s="644"/>
      <c r="U39" s="644">
        <v>1</v>
      </c>
      <c r="V39" s="644"/>
      <c r="W39" s="644"/>
      <c r="X39" s="644"/>
      <c r="Y39" s="346">
        <f>'РИК 83'!AC38</f>
        <v>0</v>
      </c>
      <c r="Z39" s="349">
        <f>'РИК 83'!AD38</f>
        <v>0</v>
      </c>
      <c r="AB39" s="508">
        <f t="shared" si="1"/>
        <v>0</v>
      </c>
      <c r="AC39" s="508">
        <f t="shared" si="2"/>
        <v>0</v>
      </c>
      <c r="AD39" s="508">
        <f t="shared" si="3"/>
        <v>0</v>
      </c>
      <c r="AE39" s="508">
        <f>P39+Q39-'РИК 83'!AA38</f>
        <v>0</v>
      </c>
      <c r="AF39" s="508">
        <f>SUM(F39:H39)-'РИК 83'!X38-'РИК 83'!Y38</f>
        <v>0</v>
      </c>
      <c r="AG39" s="508">
        <f>SUM(R39:X39)-'РИК 83'!AB38</f>
        <v>0</v>
      </c>
    </row>
    <row r="40" spans="1:33" x14ac:dyDescent="0.2">
      <c r="A40" s="393" t="s">
        <v>59</v>
      </c>
      <c r="B40" s="353">
        <f>'РИК 83'!C39</f>
        <v>1</v>
      </c>
      <c r="C40" s="347">
        <f>'РИК 83'!U39</f>
        <v>0</v>
      </c>
      <c r="D40" s="346">
        <f>'РИК 83'!V39</f>
        <v>0</v>
      </c>
      <c r="E40" s="346">
        <f>'РИК 83'!W39</f>
        <v>0</v>
      </c>
      <c r="F40" s="644"/>
      <c r="G40" s="644"/>
      <c r="H40" s="645">
        <v>1</v>
      </c>
      <c r="I40" s="648"/>
      <c r="J40" s="644"/>
      <c r="K40" s="644"/>
      <c r="L40" s="644"/>
      <c r="M40" s="644">
        <v>1</v>
      </c>
      <c r="N40" s="649"/>
      <c r="O40" s="347">
        <f>'РИК 83'!Z39</f>
        <v>0</v>
      </c>
      <c r="P40" s="644"/>
      <c r="Q40" s="644"/>
      <c r="R40" s="644"/>
      <c r="S40" s="644"/>
      <c r="T40" s="644"/>
      <c r="U40" s="644"/>
      <c r="V40" s="644"/>
      <c r="W40" s="644">
        <v>1</v>
      </c>
      <c r="X40" s="644"/>
      <c r="Y40" s="346">
        <f>'РИК 83'!AC39</f>
        <v>1</v>
      </c>
      <c r="Z40" s="349">
        <f>'РИК 83'!AD39</f>
        <v>1</v>
      </c>
      <c r="AB40" s="508">
        <f t="shared" si="1"/>
        <v>0</v>
      </c>
      <c r="AC40" s="508">
        <f t="shared" si="2"/>
        <v>0</v>
      </c>
      <c r="AD40" s="508">
        <f t="shared" si="3"/>
        <v>0</v>
      </c>
      <c r="AE40" s="508">
        <f>P40+Q40-'РИК 83'!AA39</f>
        <v>0</v>
      </c>
      <c r="AF40" s="508">
        <f>SUM(F40:H40)-'РИК 83'!X39-'РИК 83'!Y39</f>
        <v>0</v>
      </c>
      <c r="AG40" s="508">
        <f>SUM(R40:X40)-'РИК 83'!AB39</f>
        <v>0</v>
      </c>
    </row>
    <row r="41" spans="1:33" x14ac:dyDescent="0.2">
      <c r="A41" s="393" t="s">
        <v>61</v>
      </c>
      <c r="B41" s="353">
        <f>'РИК 83'!C40</f>
        <v>1</v>
      </c>
      <c r="C41" s="347">
        <f>'РИК 83'!U40</f>
        <v>0</v>
      </c>
      <c r="D41" s="346">
        <f>'РИК 83'!V40</f>
        <v>0</v>
      </c>
      <c r="E41" s="346">
        <f>'РИК 83'!W40</f>
        <v>0</v>
      </c>
      <c r="F41" s="644"/>
      <c r="G41" s="644"/>
      <c r="H41" s="645">
        <v>1</v>
      </c>
      <c r="I41" s="648"/>
      <c r="J41" s="644"/>
      <c r="K41" s="644"/>
      <c r="L41" s="644"/>
      <c r="M41" s="644"/>
      <c r="N41" s="649">
        <v>1</v>
      </c>
      <c r="O41" s="347">
        <f>'РИК 83'!Z40</f>
        <v>0</v>
      </c>
      <c r="P41" s="644"/>
      <c r="Q41" s="644"/>
      <c r="R41" s="644"/>
      <c r="S41" s="644"/>
      <c r="T41" s="644"/>
      <c r="U41" s="644">
        <v>1</v>
      </c>
      <c r="V41" s="644"/>
      <c r="W41" s="644"/>
      <c r="X41" s="644"/>
      <c r="Y41" s="346">
        <f>'РИК 83'!AC40</f>
        <v>0</v>
      </c>
      <c r="Z41" s="349">
        <f>'РИК 83'!AD40</f>
        <v>0</v>
      </c>
      <c r="AB41" s="508">
        <f t="shared" si="1"/>
        <v>0</v>
      </c>
      <c r="AC41" s="508">
        <f t="shared" si="2"/>
        <v>0</v>
      </c>
      <c r="AD41" s="508">
        <f t="shared" si="3"/>
        <v>0</v>
      </c>
      <c r="AE41" s="508">
        <f>P41+Q41-'РИК 83'!AA40</f>
        <v>0</v>
      </c>
      <c r="AF41" s="508">
        <f>SUM(F41:H41)-'РИК 83'!X40-'РИК 83'!Y40</f>
        <v>0</v>
      </c>
      <c r="AG41" s="508">
        <f>SUM(R41:X41)-'РИК 83'!AB40</f>
        <v>0</v>
      </c>
    </row>
    <row r="42" spans="1:33" x14ac:dyDescent="0.2">
      <c r="A42" s="393" t="s">
        <v>63</v>
      </c>
      <c r="B42" s="353">
        <f>'РИК 83'!C41</f>
        <v>0</v>
      </c>
      <c r="C42" s="347">
        <f>'РИК 83'!U41</f>
        <v>0</v>
      </c>
      <c r="D42" s="346">
        <f>'РИК 83'!V41</f>
        <v>0</v>
      </c>
      <c r="E42" s="346">
        <f>'РИК 83'!W41</f>
        <v>0</v>
      </c>
      <c r="F42" s="644"/>
      <c r="G42" s="644"/>
      <c r="H42" s="645"/>
      <c r="I42" s="648"/>
      <c r="J42" s="644"/>
      <c r="K42" s="644"/>
      <c r="L42" s="644"/>
      <c r="M42" s="644"/>
      <c r="N42" s="649"/>
      <c r="O42" s="347">
        <f>'РИК 83'!Z41</f>
        <v>0</v>
      </c>
      <c r="P42" s="644"/>
      <c r="Q42" s="644"/>
      <c r="R42" s="644"/>
      <c r="S42" s="644"/>
      <c r="T42" s="644"/>
      <c r="U42" s="644"/>
      <c r="V42" s="644"/>
      <c r="W42" s="644"/>
      <c r="X42" s="644"/>
      <c r="Y42" s="346">
        <f>'РИК 83'!AC41</f>
        <v>0</v>
      </c>
      <c r="Z42" s="349">
        <f>'РИК 83'!AD41</f>
        <v>0</v>
      </c>
      <c r="AB42" s="508">
        <f t="shared" si="1"/>
        <v>0</v>
      </c>
      <c r="AC42" s="508">
        <f t="shared" si="2"/>
        <v>0</v>
      </c>
      <c r="AD42" s="508">
        <f t="shared" si="3"/>
        <v>0</v>
      </c>
      <c r="AE42" s="508">
        <f>P42+Q42-'РИК 83'!AA41</f>
        <v>0</v>
      </c>
      <c r="AF42" s="508">
        <f>SUM(F42:H42)-'РИК 83'!X41-'РИК 83'!Y41</f>
        <v>0</v>
      </c>
      <c r="AG42" s="508">
        <f>SUM(R42:X42)-'РИК 83'!AB41</f>
        <v>0</v>
      </c>
    </row>
    <row r="43" spans="1:33" x14ac:dyDescent="0.2">
      <c r="A43" s="394" t="s">
        <v>65</v>
      </c>
      <c r="B43" s="504">
        <f>'РИК 83'!C42</f>
        <v>3</v>
      </c>
      <c r="C43" s="505">
        <f>'РИК 83'!U42</f>
        <v>0</v>
      </c>
      <c r="D43" s="506">
        <f>'РИК 83'!V42</f>
        <v>1</v>
      </c>
      <c r="E43" s="506">
        <f>'РИК 83'!W42</f>
        <v>0</v>
      </c>
      <c r="F43" s="646"/>
      <c r="G43" s="646"/>
      <c r="H43" s="647">
        <v>2</v>
      </c>
      <c r="I43" s="650"/>
      <c r="J43" s="646">
        <v>1</v>
      </c>
      <c r="K43" s="646"/>
      <c r="L43" s="646"/>
      <c r="M43" s="646"/>
      <c r="N43" s="651">
        <v>2</v>
      </c>
      <c r="O43" s="505">
        <f>'РИК 83'!Z42</f>
        <v>1</v>
      </c>
      <c r="P43" s="646"/>
      <c r="Q43" s="646"/>
      <c r="R43" s="646"/>
      <c r="S43" s="646"/>
      <c r="T43" s="646"/>
      <c r="U43" s="646">
        <v>1</v>
      </c>
      <c r="V43" s="646"/>
      <c r="W43" s="646">
        <v>1</v>
      </c>
      <c r="X43" s="646"/>
      <c r="Y43" s="506">
        <f>'РИК 83'!AC42</f>
        <v>1</v>
      </c>
      <c r="Z43" s="509">
        <f>'РИК 83'!AD42</f>
        <v>1</v>
      </c>
      <c r="AB43" s="508">
        <f t="shared" si="1"/>
        <v>0</v>
      </c>
      <c r="AC43" s="508">
        <f t="shared" si="2"/>
        <v>0</v>
      </c>
      <c r="AD43" s="508">
        <f t="shared" si="3"/>
        <v>0</v>
      </c>
      <c r="AE43" s="508">
        <f>P43+Q43-'РИК 83'!AA42</f>
        <v>0</v>
      </c>
      <c r="AF43" s="508">
        <f>SUM(F43:H43)-'РИК 83'!X42-'РИК 83'!Y42</f>
        <v>0</v>
      </c>
      <c r="AG43" s="508">
        <f>SUM(R43:X43)-'РИК 83'!AB42</f>
        <v>0</v>
      </c>
    </row>
    <row r="45" spans="1:33" x14ac:dyDescent="0.2">
      <c r="A45" s="166" t="s">
        <v>208</v>
      </c>
    </row>
    <row r="47" spans="1:33" s="345" customFormat="1" ht="55.5" customHeight="1" x14ac:dyDescent="0.2">
      <c r="A47" s="761" t="s">
        <v>376</v>
      </c>
      <c r="B47" s="761"/>
      <c r="C47" s="761"/>
      <c r="D47" s="761"/>
      <c r="E47" s="761"/>
      <c r="F47" s="761"/>
      <c r="G47" s="761"/>
      <c r="H47" s="761"/>
      <c r="I47" s="761"/>
      <c r="J47" s="761"/>
      <c r="K47" s="761"/>
      <c r="L47" s="761"/>
      <c r="M47" s="761"/>
      <c r="N47" s="761"/>
      <c r="O47" s="761"/>
      <c r="P47" s="761"/>
      <c r="Q47" s="761"/>
      <c r="R47" s="761"/>
      <c r="S47" s="761"/>
      <c r="T47" s="761"/>
      <c r="U47" s="761"/>
      <c r="V47" s="761"/>
      <c r="W47" s="761"/>
      <c r="X47" s="761"/>
      <c r="Y47" s="761"/>
      <c r="Z47" s="761"/>
    </row>
  </sheetData>
  <mergeCells count="32">
    <mergeCell ref="A1:Z1"/>
    <mergeCell ref="A3:A6"/>
    <mergeCell ref="C4:H4"/>
    <mergeCell ref="C5:C6"/>
    <mergeCell ref="D5:D6"/>
    <mergeCell ref="E5:E6"/>
    <mergeCell ref="G5:G6"/>
    <mergeCell ref="H5:H6"/>
    <mergeCell ref="B3:B6"/>
    <mergeCell ref="F5:F6"/>
    <mergeCell ref="C3:Z3"/>
    <mergeCell ref="I4:N4"/>
    <mergeCell ref="O4:Z4"/>
    <mergeCell ref="Z5:Z6"/>
    <mergeCell ref="P5:P6"/>
    <mergeCell ref="U5:U6"/>
    <mergeCell ref="A47:Z47"/>
    <mergeCell ref="I5:I6"/>
    <mergeCell ref="J5:J6"/>
    <mergeCell ref="K5:K6"/>
    <mergeCell ref="Y5:Y6"/>
    <mergeCell ref="L5:L6"/>
    <mergeCell ref="M5:M6"/>
    <mergeCell ref="N5:N6"/>
    <mergeCell ref="O5:O6"/>
    <mergeCell ref="T5:T6"/>
    <mergeCell ref="X5:X6"/>
    <mergeCell ref="R5:R6"/>
    <mergeCell ref="S5:S6"/>
    <mergeCell ref="Q5:Q6"/>
    <mergeCell ref="V5:V6"/>
    <mergeCell ref="W5:W6"/>
  </mergeCells>
  <phoneticPr fontId="4" type="noConversion"/>
  <conditionalFormatting sqref="AB7:AD43">
    <cfRule type="cellIs" dxfId="68" priority="7" operator="equal">
      <formula>0</formula>
    </cfRule>
  </conditionalFormatting>
  <conditionalFormatting sqref="AE11:AE43">
    <cfRule type="cellIs" dxfId="67" priority="6" operator="equal">
      <formula>0</formula>
    </cfRule>
  </conditionalFormatting>
  <conditionalFormatting sqref="AF11:AF43">
    <cfRule type="cellIs" dxfId="66" priority="4" operator="notEqual">
      <formula>0</formula>
    </cfRule>
    <cfRule type="cellIs" dxfId="65" priority="5" operator="equal">
      <formula>0</formula>
    </cfRule>
  </conditionalFormatting>
  <conditionalFormatting sqref="AG11:AG43">
    <cfRule type="cellIs" dxfId="64" priority="1" operator="notEqual">
      <formula>0</formula>
    </cfRule>
    <cfRule type="cellIs" dxfId="63" priority="2" operator="notEqual">
      <formula>0</formula>
    </cfRule>
    <cfRule type="cellIs" dxfId="62" priority="3" operator="equal">
      <formula>0</formula>
    </cfRule>
  </conditionalFormatting>
  <printOptions horizontalCentered="1"/>
  <pageMargins left="0.7" right="0.7" top="0.75" bottom="0.75" header="0.3" footer="0.3"/>
  <pageSetup paperSize="9" scale="70" orientation="landscape" r:id="rId1"/>
  <ignoredErrors>
    <ignoredError sqref="B43 B11:B12 B17:B42 C11:C43 O11:O23 Y13:Z43 O25:O4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AM38"/>
  <sheetViews>
    <sheetView topLeftCell="A4" workbookViewId="0">
      <selection activeCell="I10" sqref="I10:I36"/>
    </sheetView>
  </sheetViews>
  <sheetFormatPr defaultColWidth="8.85546875" defaultRowHeight="12" x14ac:dyDescent="0.2"/>
  <cols>
    <col min="1" max="1" width="38.7109375" style="3" customWidth="1"/>
    <col min="2" max="11" width="7.7109375" style="3" customWidth="1"/>
    <col min="12" max="12" width="8.85546875" style="3"/>
    <col min="13" max="20" width="6.140625" style="3" customWidth="1"/>
    <col min="21" max="16384" width="8.85546875" style="3"/>
  </cols>
  <sheetData>
    <row r="1" spans="1:22" ht="14.25" x14ac:dyDescent="0.2">
      <c r="A1" s="8" t="s">
        <v>379</v>
      </c>
    </row>
    <row r="2" spans="1:22" ht="39.75" customHeight="1" x14ac:dyDescent="0.2">
      <c r="A2" s="812" t="s">
        <v>184</v>
      </c>
      <c r="B2" s="817" t="s">
        <v>148</v>
      </c>
      <c r="C2" s="809" t="s">
        <v>149</v>
      </c>
      <c r="D2" s="810"/>
      <c r="E2" s="810"/>
      <c r="F2" s="810"/>
      <c r="G2" s="810"/>
      <c r="H2" s="810"/>
      <c r="I2" s="811"/>
      <c r="J2" s="805" t="s">
        <v>361</v>
      </c>
      <c r="K2" s="806"/>
      <c r="M2" s="830" t="s">
        <v>363</v>
      </c>
      <c r="N2" s="831"/>
      <c r="O2" s="831"/>
      <c r="P2" s="831"/>
      <c r="Q2" s="831"/>
      <c r="R2" s="831"/>
      <c r="S2" s="831"/>
      <c r="T2" s="832"/>
    </row>
    <row r="3" spans="1:22" ht="117" customHeight="1" x14ac:dyDescent="0.2">
      <c r="A3" s="813"/>
      <c r="B3" s="818"/>
      <c r="C3" s="820" t="s">
        <v>183</v>
      </c>
      <c r="D3" s="821"/>
      <c r="E3" s="822"/>
      <c r="F3" s="815" t="s">
        <v>193</v>
      </c>
      <c r="G3" s="823" t="s">
        <v>194</v>
      </c>
      <c r="H3" s="824"/>
      <c r="I3" s="825"/>
      <c r="J3" s="807"/>
      <c r="K3" s="808"/>
      <c r="M3" s="799" t="s">
        <v>203</v>
      </c>
      <c r="N3" s="799" t="s">
        <v>204</v>
      </c>
      <c r="O3" s="801" t="s">
        <v>205</v>
      </c>
      <c r="P3" s="803" t="s">
        <v>203</v>
      </c>
      <c r="Q3" s="799" t="s">
        <v>204</v>
      </c>
      <c r="R3" s="801" t="s">
        <v>205</v>
      </c>
      <c r="S3" s="826" t="s">
        <v>129</v>
      </c>
      <c r="T3" s="828" t="s">
        <v>440</v>
      </c>
    </row>
    <row r="4" spans="1:22" ht="129" customHeight="1" x14ac:dyDescent="0.2">
      <c r="A4" s="814"/>
      <c r="B4" s="819"/>
      <c r="C4" s="39" t="s">
        <v>203</v>
      </c>
      <c r="D4" s="40" t="s">
        <v>204</v>
      </c>
      <c r="E4" s="41" t="s">
        <v>205</v>
      </c>
      <c r="F4" s="816"/>
      <c r="G4" s="39" t="s">
        <v>203</v>
      </c>
      <c r="H4" s="40" t="s">
        <v>204</v>
      </c>
      <c r="I4" s="41" t="s">
        <v>205</v>
      </c>
      <c r="J4" s="29" t="s">
        <v>129</v>
      </c>
      <c r="K4" s="30" t="s">
        <v>440</v>
      </c>
      <c r="M4" s="800"/>
      <c r="N4" s="800"/>
      <c r="O4" s="802"/>
      <c r="P4" s="804"/>
      <c r="Q4" s="800"/>
      <c r="R4" s="802"/>
      <c r="S4" s="827"/>
      <c r="T4" s="829"/>
    </row>
    <row r="5" spans="1:22" x14ac:dyDescent="0.2">
      <c r="A5" s="128" t="s">
        <v>82</v>
      </c>
      <c r="B5" s="299">
        <f>B6+B7</f>
        <v>4</v>
      </c>
      <c r="C5" s="303">
        <f t="shared" ref="C5:K5" si="0">C6+C7</f>
        <v>3</v>
      </c>
      <c r="D5" s="300">
        <f t="shared" si="0"/>
        <v>2</v>
      </c>
      <c r="E5" s="301">
        <f t="shared" si="0"/>
        <v>2</v>
      </c>
      <c r="F5" s="317">
        <f t="shared" si="0"/>
        <v>3</v>
      </c>
      <c r="G5" s="316">
        <f t="shared" si="0"/>
        <v>2</v>
      </c>
      <c r="H5" s="301">
        <f t="shared" si="0"/>
        <v>1</v>
      </c>
      <c r="I5" s="302">
        <f t="shared" si="0"/>
        <v>0</v>
      </c>
      <c r="J5" s="303">
        <f t="shared" si="0"/>
        <v>3</v>
      </c>
      <c r="K5" s="318">
        <f t="shared" si="0"/>
        <v>0</v>
      </c>
      <c r="L5" s="319"/>
      <c r="M5" s="320">
        <f t="shared" ref="M5:M7" si="1">C5/B5*100</f>
        <v>75</v>
      </c>
      <c r="N5" s="320">
        <f t="shared" ref="N5:N7" si="2">D5/B5*100</f>
        <v>50</v>
      </c>
      <c r="O5" s="321">
        <f t="shared" ref="O5:O7" si="3">E5/B5*100</f>
        <v>50</v>
      </c>
      <c r="P5" s="322">
        <f>G5/F5*100</f>
        <v>66.666666666666657</v>
      </c>
      <c r="Q5" s="320">
        <f>H5/F5*100</f>
        <v>33.333333333333329</v>
      </c>
      <c r="R5" s="321">
        <f>I5/F5*100</f>
        <v>0</v>
      </c>
      <c r="S5" s="322">
        <f>J5/B5*100</f>
        <v>75</v>
      </c>
      <c r="T5" s="320">
        <f>K5/B5*100</f>
        <v>0</v>
      </c>
    </row>
    <row r="6" spans="1:22" ht="11.45" customHeight="1" x14ac:dyDescent="0.2">
      <c r="A6" s="129" t="s">
        <v>13</v>
      </c>
      <c r="B6" s="299">
        <f>'РИК 83'!C10</f>
        <v>1</v>
      </c>
      <c r="C6" s="556">
        <v>1</v>
      </c>
      <c r="D6" s="556">
        <v>1</v>
      </c>
      <c r="E6" s="560">
        <v>1</v>
      </c>
      <c r="F6" s="652"/>
      <c r="G6" s="550"/>
      <c r="H6" s="546"/>
      <c r="I6" s="653"/>
      <c r="J6" s="559">
        <v>1</v>
      </c>
      <c r="K6" s="560"/>
      <c r="M6" s="323">
        <f t="shared" si="1"/>
        <v>100</v>
      </c>
      <c r="N6" s="323">
        <f t="shared" si="2"/>
        <v>100</v>
      </c>
      <c r="O6" s="324">
        <f t="shared" si="3"/>
        <v>100</v>
      </c>
      <c r="P6" s="325" t="e">
        <f t="shared" ref="P6:P7" si="4">G6/F6*100</f>
        <v>#DIV/0!</v>
      </c>
      <c r="Q6" s="323" t="e">
        <f t="shared" ref="Q6:Q7" si="5">H6/F6*100</f>
        <v>#DIV/0!</v>
      </c>
      <c r="R6" s="324" t="e">
        <f t="shared" ref="R6:R7" si="6">I6/F6*100</f>
        <v>#DIV/0!</v>
      </c>
      <c r="S6" s="325">
        <f t="shared" ref="S6:S36" si="7">J6/B6*100</f>
        <v>100</v>
      </c>
      <c r="T6" s="323">
        <f t="shared" ref="T6:T36" si="8">K6/B6*100</f>
        <v>0</v>
      </c>
    </row>
    <row r="7" spans="1:22" x14ac:dyDescent="0.2">
      <c r="A7" s="129" t="s">
        <v>147</v>
      </c>
      <c r="B7" s="299">
        <f>'РИК 83'!C11</f>
        <v>3</v>
      </c>
      <c r="C7" s="556">
        <v>2</v>
      </c>
      <c r="D7" s="556">
        <v>1</v>
      </c>
      <c r="E7" s="560">
        <v>1</v>
      </c>
      <c r="F7" s="652">
        <v>3</v>
      </c>
      <c r="G7" s="550">
        <v>2</v>
      </c>
      <c r="H7" s="546">
        <v>1</v>
      </c>
      <c r="I7" s="653"/>
      <c r="J7" s="559">
        <v>2</v>
      </c>
      <c r="K7" s="560"/>
      <c r="M7" s="323">
        <f t="shared" si="1"/>
        <v>66.666666666666657</v>
      </c>
      <c r="N7" s="323">
        <f t="shared" si="2"/>
        <v>33.333333333333329</v>
      </c>
      <c r="O7" s="324">
        <f t="shared" si="3"/>
        <v>33.333333333333329</v>
      </c>
      <c r="P7" s="325">
        <f t="shared" si="4"/>
        <v>66.666666666666657</v>
      </c>
      <c r="Q7" s="323">
        <f t="shared" si="5"/>
        <v>33.333333333333329</v>
      </c>
      <c r="R7" s="324">
        <f t="shared" si="6"/>
        <v>0</v>
      </c>
      <c r="S7" s="325">
        <f t="shared" si="7"/>
        <v>66.666666666666657</v>
      </c>
      <c r="T7" s="323">
        <f t="shared" si="8"/>
        <v>0</v>
      </c>
      <c r="V7" s="3" t="s">
        <v>548</v>
      </c>
    </row>
    <row r="8" spans="1:22" x14ac:dyDescent="0.2">
      <c r="A8" s="128" t="s">
        <v>156</v>
      </c>
      <c r="B8" s="299">
        <f>B9+B30+B31+B32+B33+B34+B35+B36</f>
        <v>58</v>
      </c>
      <c r="C8" s="304" t="s">
        <v>103</v>
      </c>
      <c r="D8" s="304" t="s">
        <v>103</v>
      </c>
      <c r="E8" s="305" t="s">
        <v>103</v>
      </c>
      <c r="F8" s="306" t="s">
        <v>103</v>
      </c>
      <c r="G8" s="314">
        <f>G9+G30+G31+G32+G33+G34+G35+G36</f>
        <v>52</v>
      </c>
      <c r="H8" s="315">
        <f t="shared" ref="H8:K8" si="9">H9+H30+H31+H32+H33+H34+H35+H36</f>
        <v>48</v>
      </c>
      <c r="I8" s="313">
        <f t="shared" si="9"/>
        <v>12</v>
      </c>
      <c r="J8" s="314">
        <f t="shared" si="9"/>
        <v>2</v>
      </c>
      <c r="K8" s="313">
        <f t="shared" si="9"/>
        <v>0</v>
      </c>
      <c r="M8" s="326" t="s">
        <v>103</v>
      </c>
      <c r="N8" s="326" t="s">
        <v>103</v>
      </c>
      <c r="O8" s="327" t="s">
        <v>103</v>
      </c>
      <c r="P8" s="325">
        <f>G8/B8*100</f>
        <v>89.65517241379311</v>
      </c>
      <c r="Q8" s="323">
        <f>H8/B8*100</f>
        <v>82.758620689655174</v>
      </c>
      <c r="R8" s="324">
        <f>I8/B8*100</f>
        <v>20.689655172413794</v>
      </c>
      <c r="S8" s="325">
        <f t="shared" si="7"/>
        <v>3.4482758620689653</v>
      </c>
      <c r="T8" s="323">
        <f t="shared" si="8"/>
        <v>0</v>
      </c>
    </row>
    <row r="9" spans="1:22" x14ac:dyDescent="0.2">
      <c r="A9" s="146" t="s">
        <v>157</v>
      </c>
      <c r="B9" s="299">
        <f>SUM(B10:B29)</f>
        <v>51</v>
      </c>
      <c r="C9" s="304" t="s">
        <v>103</v>
      </c>
      <c r="D9" s="304" t="s">
        <v>103</v>
      </c>
      <c r="E9" s="305" t="s">
        <v>103</v>
      </c>
      <c r="F9" s="306" t="s">
        <v>103</v>
      </c>
      <c r="G9" s="314">
        <f>SUM(G10:G29)</f>
        <v>45</v>
      </c>
      <c r="H9" s="315">
        <f t="shared" ref="H9:K9" si="10">SUM(H10:H29)</f>
        <v>42</v>
      </c>
      <c r="I9" s="313">
        <f t="shared" si="10"/>
        <v>11</v>
      </c>
      <c r="J9" s="314">
        <f t="shared" si="10"/>
        <v>2</v>
      </c>
      <c r="K9" s="313">
        <f t="shared" si="10"/>
        <v>0</v>
      </c>
      <c r="M9" s="326" t="s">
        <v>103</v>
      </c>
      <c r="N9" s="326" t="s">
        <v>103</v>
      </c>
      <c r="O9" s="327" t="s">
        <v>103</v>
      </c>
      <c r="P9" s="325">
        <f t="shared" ref="P9:P36" si="11">G9/B9*100</f>
        <v>88.235294117647058</v>
      </c>
      <c r="Q9" s="323">
        <f t="shared" ref="Q9:Q36" si="12">H9/B9*100</f>
        <v>82.35294117647058</v>
      </c>
      <c r="R9" s="324">
        <f t="shared" ref="R9:R36" si="13">I9/B9*100</f>
        <v>21.568627450980394</v>
      </c>
      <c r="S9" s="325">
        <f t="shared" si="7"/>
        <v>3.9215686274509802</v>
      </c>
      <c r="T9" s="323">
        <f t="shared" si="8"/>
        <v>0</v>
      </c>
    </row>
    <row r="10" spans="1:22" x14ac:dyDescent="0.2">
      <c r="A10" s="129" t="s">
        <v>150</v>
      </c>
      <c r="B10" s="299">
        <f>'РИК 83'!C16</f>
        <v>16</v>
      </c>
      <c r="C10" s="307" t="s">
        <v>103</v>
      </c>
      <c r="D10" s="307" t="s">
        <v>103</v>
      </c>
      <c r="E10" s="308" t="s">
        <v>103</v>
      </c>
      <c r="F10" s="309" t="s">
        <v>103</v>
      </c>
      <c r="G10" s="654">
        <v>16</v>
      </c>
      <c r="H10" s="655">
        <v>15</v>
      </c>
      <c r="I10" s="656">
        <v>3</v>
      </c>
      <c r="J10" s="559">
        <v>1</v>
      </c>
      <c r="K10" s="560"/>
      <c r="M10" s="326" t="s">
        <v>103</v>
      </c>
      <c r="N10" s="326" t="s">
        <v>103</v>
      </c>
      <c r="O10" s="327" t="s">
        <v>103</v>
      </c>
      <c r="P10" s="325">
        <f t="shared" si="11"/>
        <v>100</v>
      </c>
      <c r="Q10" s="323">
        <f t="shared" si="12"/>
        <v>93.75</v>
      </c>
      <c r="R10" s="324">
        <f t="shared" si="13"/>
        <v>18.75</v>
      </c>
      <c r="S10" s="325">
        <f t="shared" si="7"/>
        <v>6.25</v>
      </c>
      <c r="T10" s="323">
        <f t="shared" si="8"/>
        <v>0</v>
      </c>
      <c r="V10" s="3" t="s">
        <v>547</v>
      </c>
    </row>
    <row r="11" spans="1:22" x14ac:dyDescent="0.2">
      <c r="A11" s="129" t="s">
        <v>20</v>
      </c>
      <c r="B11" s="299">
        <f>'РИК 83'!C17</f>
        <v>5</v>
      </c>
      <c r="C11" s="307" t="s">
        <v>103</v>
      </c>
      <c r="D11" s="307" t="s">
        <v>103</v>
      </c>
      <c r="E11" s="308" t="s">
        <v>103</v>
      </c>
      <c r="F11" s="309" t="s">
        <v>103</v>
      </c>
      <c r="G11" s="559">
        <v>3</v>
      </c>
      <c r="H11" s="556">
        <v>2</v>
      </c>
      <c r="I11" s="560">
        <v>1</v>
      </c>
      <c r="J11" s="559"/>
      <c r="K11" s="560"/>
      <c r="M11" s="326" t="s">
        <v>103</v>
      </c>
      <c r="N11" s="326" t="s">
        <v>103</v>
      </c>
      <c r="O11" s="327" t="s">
        <v>103</v>
      </c>
      <c r="P11" s="325">
        <f t="shared" si="11"/>
        <v>60</v>
      </c>
      <c r="Q11" s="323">
        <f t="shared" si="12"/>
        <v>40</v>
      </c>
      <c r="R11" s="324">
        <f t="shared" si="13"/>
        <v>20</v>
      </c>
      <c r="S11" s="325">
        <f t="shared" si="7"/>
        <v>0</v>
      </c>
      <c r="T11" s="323">
        <f t="shared" si="8"/>
        <v>0</v>
      </c>
      <c r="V11" s="6" t="s">
        <v>550</v>
      </c>
    </row>
    <row r="12" spans="1:22" x14ac:dyDescent="0.2">
      <c r="A12" s="129" t="s">
        <v>68</v>
      </c>
      <c r="B12" s="299">
        <f>'РИК 83'!C18</f>
        <v>0</v>
      </c>
      <c r="C12" s="307" t="s">
        <v>103</v>
      </c>
      <c r="D12" s="307" t="s">
        <v>103</v>
      </c>
      <c r="E12" s="308" t="s">
        <v>103</v>
      </c>
      <c r="F12" s="309" t="s">
        <v>103</v>
      </c>
      <c r="G12" s="559"/>
      <c r="H12" s="556"/>
      <c r="I12" s="560"/>
      <c r="J12" s="559"/>
      <c r="K12" s="560"/>
      <c r="M12" s="326" t="s">
        <v>103</v>
      </c>
      <c r="N12" s="326" t="s">
        <v>103</v>
      </c>
      <c r="O12" s="327" t="s">
        <v>103</v>
      </c>
      <c r="P12" s="325" t="e">
        <f t="shared" si="11"/>
        <v>#DIV/0!</v>
      </c>
      <c r="Q12" s="323" t="e">
        <f t="shared" si="12"/>
        <v>#DIV/0!</v>
      </c>
      <c r="R12" s="324" t="e">
        <f t="shared" si="13"/>
        <v>#DIV/0!</v>
      </c>
      <c r="S12" s="325" t="e">
        <f t="shared" si="7"/>
        <v>#DIV/0!</v>
      </c>
      <c r="T12" s="323" t="e">
        <f t="shared" si="8"/>
        <v>#DIV/0!</v>
      </c>
    </row>
    <row r="13" spans="1:22" x14ac:dyDescent="0.2">
      <c r="A13" s="129" t="s">
        <v>69</v>
      </c>
      <c r="B13" s="299">
        <f>'РИК 83'!C19</f>
        <v>3</v>
      </c>
      <c r="C13" s="307" t="s">
        <v>103</v>
      </c>
      <c r="D13" s="307" t="s">
        <v>103</v>
      </c>
      <c r="E13" s="308" t="s">
        <v>103</v>
      </c>
      <c r="F13" s="309" t="s">
        <v>103</v>
      </c>
      <c r="G13" s="559">
        <v>3</v>
      </c>
      <c r="H13" s="556">
        <v>2</v>
      </c>
      <c r="I13" s="560">
        <v>1</v>
      </c>
      <c r="J13" s="559"/>
      <c r="K13" s="560"/>
      <c r="M13" s="326" t="s">
        <v>103</v>
      </c>
      <c r="N13" s="326" t="s">
        <v>103</v>
      </c>
      <c r="O13" s="327" t="s">
        <v>103</v>
      </c>
      <c r="P13" s="325">
        <f t="shared" si="11"/>
        <v>100</v>
      </c>
      <c r="Q13" s="323">
        <f t="shared" si="12"/>
        <v>66.666666666666657</v>
      </c>
      <c r="R13" s="324">
        <f t="shared" si="13"/>
        <v>33.333333333333329</v>
      </c>
      <c r="S13" s="325">
        <f t="shared" si="7"/>
        <v>0</v>
      </c>
      <c r="T13" s="323">
        <f t="shared" si="8"/>
        <v>0</v>
      </c>
      <c r="V13" s="3" t="s">
        <v>549</v>
      </c>
    </row>
    <row r="14" spans="1:22" x14ac:dyDescent="0.2">
      <c r="A14" s="129" t="s">
        <v>23</v>
      </c>
      <c r="B14" s="299">
        <f>'РИК 83'!C20</f>
        <v>4</v>
      </c>
      <c r="C14" s="307" t="s">
        <v>103</v>
      </c>
      <c r="D14" s="307" t="s">
        <v>103</v>
      </c>
      <c r="E14" s="308" t="s">
        <v>103</v>
      </c>
      <c r="F14" s="309" t="s">
        <v>103</v>
      </c>
      <c r="G14" s="559">
        <v>3</v>
      </c>
      <c r="H14" s="556">
        <v>3</v>
      </c>
      <c r="I14" s="560"/>
      <c r="J14" s="559"/>
      <c r="K14" s="560"/>
      <c r="M14" s="326" t="s">
        <v>103</v>
      </c>
      <c r="N14" s="326" t="s">
        <v>103</v>
      </c>
      <c r="O14" s="327" t="s">
        <v>103</v>
      </c>
      <c r="P14" s="325">
        <f t="shared" si="11"/>
        <v>75</v>
      </c>
      <c r="Q14" s="323">
        <f t="shared" si="12"/>
        <v>75</v>
      </c>
      <c r="R14" s="324">
        <f t="shared" si="13"/>
        <v>0</v>
      </c>
      <c r="S14" s="325">
        <f t="shared" si="7"/>
        <v>0</v>
      </c>
      <c r="T14" s="323">
        <f t="shared" si="8"/>
        <v>0</v>
      </c>
      <c r="V14" s="3" t="s">
        <v>551</v>
      </c>
    </row>
    <row r="15" spans="1:22" x14ac:dyDescent="0.2">
      <c r="A15" s="129" t="s">
        <v>25</v>
      </c>
      <c r="B15" s="299">
        <f>'РИК 83'!C21</f>
        <v>2</v>
      </c>
      <c r="C15" s="307" t="s">
        <v>103</v>
      </c>
      <c r="D15" s="307" t="s">
        <v>103</v>
      </c>
      <c r="E15" s="308" t="s">
        <v>103</v>
      </c>
      <c r="F15" s="309" t="s">
        <v>103</v>
      </c>
      <c r="G15" s="559">
        <v>2</v>
      </c>
      <c r="H15" s="556">
        <v>2</v>
      </c>
      <c r="I15" s="560">
        <v>1</v>
      </c>
      <c r="J15" s="559"/>
      <c r="K15" s="560"/>
      <c r="M15" s="326" t="s">
        <v>103</v>
      </c>
      <c r="N15" s="326" t="s">
        <v>103</v>
      </c>
      <c r="O15" s="327" t="s">
        <v>103</v>
      </c>
      <c r="P15" s="325">
        <f t="shared" si="11"/>
        <v>100</v>
      </c>
      <c r="Q15" s="323">
        <f t="shared" si="12"/>
        <v>100</v>
      </c>
      <c r="R15" s="324">
        <f t="shared" si="13"/>
        <v>50</v>
      </c>
      <c r="S15" s="325">
        <f t="shared" si="7"/>
        <v>0</v>
      </c>
      <c r="T15" s="323">
        <f t="shared" si="8"/>
        <v>0</v>
      </c>
    </row>
    <row r="16" spans="1:22" x14ac:dyDescent="0.2">
      <c r="A16" s="129" t="s">
        <v>27</v>
      </c>
      <c r="B16" s="299">
        <f>'РИК 83'!C22</f>
        <v>1</v>
      </c>
      <c r="C16" s="307" t="s">
        <v>103</v>
      </c>
      <c r="D16" s="307" t="s">
        <v>103</v>
      </c>
      <c r="E16" s="308" t="s">
        <v>103</v>
      </c>
      <c r="F16" s="309" t="s">
        <v>103</v>
      </c>
      <c r="G16" s="559">
        <v>1</v>
      </c>
      <c r="H16" s="556">
        <v>1</v>
      </c>
      <c r="I16" s="560"/>
      <c r="J16" s="559"/>
      <c r="K16" s="560"/>
      <c r="M16" s="326" t="s">
        <v>103</v>
      </c>
      <c r="N16" s="326" t="s">
        <v>103</v>
      </c>
      <c r="O16" s="327" t="s">
        <v>103</v>
      </c>
      <c r="P16" s="325">
        <f t="shared" si="11"/>
        <v>100</v>
      </c>
      <c r="Q16" s="323">
        <f t="shared" si="12"/>
        <v>100</v>
      </c>
      <c r="R16" s="324">
        <f t="shared" si="13"/>
        <v>0</v>
      </c>
      <c r="S16" s="325">
        <f t="shared" si="7"/>
        <v>0</v>
      </c>
      <c r="T16" s="323">
        <f t="shared" si="8"/>
        <v>0</v>
      </c>
    </row>
    <row r="17" spans="1:22" x14ac:dyDescent="0.2">
      <c r="A17" s="129" t="s">
        <v>29</v>
      </c>
      <c r="B17" s="299">
        <f>'РИК 83'!C23</f>
        <v>1</v>
      </c>
      <c r="C17" s="307" t="s">
        <v>103</v>
      </c>
      <c r="D17" s="307" t="s">
        <v>103</v>
      </c>
      <c r="E17" s="308" t="s">
        <v>103</v>
      </c>
      <c r="F17" s="309" t="s">
        <v>103</v>
      </c>
      <c r="G17" s="559">
        <v>1</v>
      </c>
      <c r="H17" s="556">
        <v>1</v>
      </c>
      <c r="I17" s="560">
        <v>1</v>
      </c>
      <c r="J17" s="559"/>
      <c r="K17" s="560"/>
      <c r="M17" s="326" t="s">
        <v>103</v>
      </c>
      <c r="N17" s="326" t="s">
        <v>103</v>
      </c>
      <c r="O17" s="327" t="s">
        <v>103</v>
      </c>
      <c r="P17" s="325">
        <f t="shared" si="11"/>
        <v>100</v>
      </c>
      <c r="Q17" s="323">
        <f t="shared" si="12"/>
        <v>100</v>
      </c>
      <c r="R17" s="324">
        <f t="shared" si="13"/>
        <v>100</v>
      </c>
      <c r="S17" s="325">
        <f t="shared" si="7"/>
        <v>0</v>
      </c>
      <c r="T17" s="323">
        <f t="shared" si="8"/>
        <v>0</v>
      </c>
    </row>
    <row r="18" spans="1:22" x14ac:dyDescent="0.2">
      <c r="A18" s="129" t="s">
        <v>31</v>
      </c>
      <c r="B18" s="299">
        <f>'РИК 83'!C24</f>
        <v>1</v>
      </c>
      <c r="C18" s="307" t="s">
        <v>103</v>
      </c>
      <c r="D18" s="307" t="s">
        <v>103</v>
      </c>
      <c r="E18" s="308" t="s">
        <v>103</v>
      </c>
      <c r="F18" s="309" t="s">
        <v>103</v>
      </c>
      <c r="G18" s="559">
        <v>1</v>
      </c>
      <c r="H18" s="556">
        <v>1</v>
      </c>
      <c r="I18" s="560"/>
      <c r="J18" s="559"/>
      <c r="K18" s="560"/>
      <c r="M18" s="326" t="s">
        <v>103</v>
      </c>
      <c r="N18" s="326" t="s">
        <v>103</v>
      </c>
      <c r="O18" s="327" t="s">
        <v>103</v>
      </c>
      <c r="P18" s="325">
        <f t="shared" si="11"/>
        <v>100</v>
      </c>
      <c r="Q18" s="323">
        <f t="shared" si="12"/>
        <v>100</v>
      </c>
      <c r="R18" s="324">
        <f t="shared" si="13"/>
        <v>0</v>
      </c>
      <c r="S18" s="325">
        <f t="shared" si="7"/>
        <v>0</v>
      </c>
      <c r="T18" s="323">
        <f t="shared" si="8"/>
        <v>0</v>
      </c>
    </row>
    <row r="19" spans="1:22" x14ac:dyDescent="0.2">
      <c r="A19" s="129" t="s">
        <v>33</v>
      </c>
      <c r="B19" s="299">
        <f>'РИК 83'!C25</f>
        <v>1</v>
      </c>
      <c r="C19" s="307" t="s">
        <v>103</v>
      </c>
      <c r="D19" s="307" t="s">
        <v>103</v>
      </c>
      <c r="E19" s="308" t="s">
        <v>103</v>
      </c>
      <c r="F19" s="309" t="s">
        <v>103</v>
      </c>
      <c r="G19" s="559">
        <v>1</v>
      </c>
      <c r="H19" s="556">
        <v>1</v>
      </c>
      <c r="I19" s="560">
        <v>1</v>
      </c>
      <c r="J19" s="559">
        <v>1</v>
      </c>
      <c r="K19" s="560"/>
      <c r="M19" s="326" t="s">
        <v>103</v>
      </c>
      <c r="N19" s="326" t="s">
        <v>103</v>
      </c>
      <c r="O19" s="327" t="s">
        <v>103</v>
      </c>
      <c r="P19" s="325">
        <f t="shared" si="11"/>
        <v>100</v>
      </c>
      <c r="Q19" s="323">
        <f t="shared" si="12"/>
        <v>100</v>
      </c>
      <c r="R19" s="324">
        <f t="shared" si="13"/>
        <v>100</v>
      </c>
      <c r="S19" s="325">
        <f t="shared" si="7"/>
        <v>100</v>
      </c>
      <c r="T19" s="323">
        <f t="shared" si="8"/>
        <v>0</v>
      </c>
    </row>
    <row r="20" spans="1:22" x14ac:dyDescent="0.2">
      <c r="A20" s="129" t="s">
        <v>35</v>
      </c>
      <c r="B20" s="299">
        <f>'РИК 83'!C26</f>
        <v>6</v>
      </c>
      <c r="C20" s="307" t="s">
        <v>103</v>
      </c>
      <c r="D20" s="307" t="s">
        <v>103</v>
      </c>
      <c r="E20" s="308" t="s">
        <v>103</v>
      </c>
      <c r="F20" s="309" t="s">
        <v>103</v>
      </c>
      <c r="G20" s="559">
        <v>4</v>
      </c>
      <c r="H20" s="556">
        <v>4</v>
      </c>
      <c r="I20" s="560">
        <v>2</v>
      </c>
      <c r="J20" s="559"/>
      <c r="K20" s="560"/>
      <c r="M20" s="326" t="s">
        <v>103</v>
      </c>
      <c r="N20" s="326" t="s">
        <v>103</v>
      </c>
      <c r="O20" s="327" t="s">
        <v>103</v>
      </c>
      <c r="P20" s="325">
        <f t="shared" si="11"/>
        <v>66.666666666666657</v>
      </c>
      <c r="Q20" s="323">
        <f t="shared" si="12"/>
        <v>66.666666666666657</v>
      </c>
      <c r="R20" s="324">
        <f t="shared" si="13"/>
        <v>33.333333333333329</v>
      </c>
      <c r="S20" s="325">
        <f t="shared" si="7"/>
        <v>0</v>
      </c>
      <c r="T20" s="323">
        <f t="shared" si="8"/>
        <v>0</v>
      </c>
      <c r="V20" s="3" t="s">
        <v>552</v>
      </c>
    </row>
    <row r="21" spans="1:22" x14ac:dyDescent="0.2">
      <c r="A21" s="129" t="s">
        <v>37</v>
      </c>
      <c r="B21" s="299">
        <f>'РИК 83'!C27</f>
        <v>1</v>
      </c>
      <c r="C21" s="307" t="s">
        <v>103</v>
      </c>
      <c r="D21" s="307" t="s">
        <v>103</v>
      </c>
      <c r="E21" s="308" t="s">
        <v>103</v>
      </c>
      <c r="F21" s="309" t="s">
        <v>103</v>
      </c>
      <c r="G21" s="559">
        <v>1</v>
      </c>
      <c r="H21" s="556">
        <v>1</v>
      </c>
      <c r="I21" s="560"/>
      <c r="J21" s="559"/>
      <c r="K21" s="560"/>
      <c r="M21" s="326" t="s">
        <v>103</v>
      </c>
      <c r="N21" s="326" t="s">
        <v>103</v>
      </c>
      <c r="O21" s="327" t="s">
        <v>103</v>
      </c>
      <c r="P21" s="325">
        <f t="shared" si="11"/>
        <v>100</v>
      </c>
      <c r="Q21" s="323">
        <f t="shared" si="12"/>
        <v>100</v>
      </c>
      <c r="R21" s="324">
        <f t="shared" si="13"/>
        <v>0</v>
      </c>
      <c r="S21" s="325">
        <f t="shared" si="7"/>
        <v>0</v>
      </c>
      <c r="T21" s="323">
        <f t="shared" si="8"/>
        <v>0</v>
      </c>
    </row>
    <row r="22" spans="1:22" x14ac:dyDescent="0.2">
      <c r="A22" s="129" t="s">
        <v>39</v>
      </c>
      <c r="B22" s="299">
        <f>'РИК 83'!C28</f>
        <v>0</v>
      </c>
      <c r="C22" s="307" t="s">
        <v>103</v>
      </c>
      <c r="D22" s="307" t="s">
        <v>103</v>
      </c>
      <c r="E22" s="308" t="s">
        <v>103</v>
      </c>
      <c r="F22" s="309" t="s">
        <v>103</v>
      </c>
      <c r="G22" s="559"/>
      <c r="H22" s="556"/>
      <c r="I22" s="560"/>
      <c r="J22" s="559"/>
      <c r="K22" s="560"/>
      <c r="M22" s="326" t="s">
        <v>103</v>
      </c>
      <c r="N22" s="326" t="s">
        <v>103</v>
      </c>
      <c r="O22" s="327" t="s">
        <v>103</v>
      </c>
      <c r="P22" s="325" t="e">
        <f t="shared" si="11"/>
        <v>#DIV/0!</v>
      </c>
      <c r="Q22" s="323" t="e">
        <f t="shared" si="12"/>
        <v>#DIV/0!</v>
      </c>
      <c r="R22" s="324" t="e">
        <f t="shared" si="13"/>
        <v>#DIV/0!</v>
      </c>
      <c r="S22" s="325" t="e">
        <f t="shared" si="7"/>
        <v>#DIV/0!</v>
      </c>
      <c r="T22" s="323" t="e">
        <f t="shared" si="8"/>
        <v>#DIV/0!</v>
      </c>
    </row>
    <row r="23" spans="1:22" x14ac:dyDescent="0.2">
      <c r="A23" s="129" t="s">
        <v>41</v>
      </c>
      <c r="B23" s="299">
        <f>'РИК 83'!C29</f>
        <v>0</v>
      </c>
      <c r="C23" s="307" t="s">
        <v>103</v>
      </c>
      <c r="D23" s="307" t="s">
        <v>103</v>
      </c>
      <c r="E23" s="308" t="s">
        <v>103</v>
      </c>
      <c r="F23" s="309" t="s">
        <v>103</v>
      </c>
      <c r="G23" s="559"/>
      <c r="H23" s="556"/>
      <c r="I23" s="560"/>
      <c r="J23" s="559"/>
      <c r="K23" s="560"/>
      <c r="M23" s="326" t="s">
        <v>103</v>
      </c>
      <c r="N23" s="326" t="s">
        <v>103</v>
      </c>
      <c r="O23" s="327" t="s">
        <v>103</v>
      </c>
      <c r="P23" s="325" t="e">
        <f t="shared" si="11"/>
        <v>#DIV/0!</v>
      </c>
      <c r="Q23" s="323" t="e">
        <f t="shared" si="12"/>
        <v>#DIV/0!</v>
      </c>
      <c r="R23" s="324" t="e">
        <f t="shared" si="13"/>
        <v>#DIV/0!</v>
      </c>
      <c r="S23" s="325" t="e">
        <f t="shared" si="7"/>
        <v>#DIV/0!</v>
      </c>
      <c r="T23" s="323" t="e">
        <f t="shared" si="8"/>
        <v>#DIV/0!</v>
      </c>
    </row>
    <row r="24" spans="1:22" x14ac:dyDescent="0.2">
      <c r="A24" s="129" t="s">
        <v>43</v>
      </c>
      <c r="B24" s="299">
        <f>'РИК 83'!C30</f>
        <v>1</v>
      </c>
      <c r="C24" s="307" t="s">
        <v>103</v>
      </c>
      <c r="D24" s="307" t="s">
        <v>103</v>
      </c>
      <c r="E24" s="308" t="s">
        <v>103</v>
      </c>
      <c r="F24" s="309" t="s">
        <v>103</v>
      </c>
      <c r="G24" s="559">
        <v>1</v>
      </c>
      <c r="H24" s="556">
        <v>1</v>
      </c>
      <c r="I24" s="560"/>
      <c r="J24" s="559"/>
      <c r="K24" s="560"/>
      <c r="M24" s="326" t="s">
        <v>103</v>
      </c>
      <c r="N24" s="326" t="s">
        <v>103</v>
      </c>
      <c r="O24" s="327" t="s">
        <v>103</v>
      </c>
      <c r="P24" s="325">
        <f t="shared" si="11"/>
        <v>100</v>
      </c>
      <c r="Q24" s="323">
        <f t="shared" si="12"/>
        <v>100</v>
      </c>
      <c r="R24" s="324">
        <f t="shared" si="13"/>
        <v>0</v>
      </c>
      <c r="S24" s="325">
        <f t="shared" si="7"/>
        <v>0</v>
      </c>
      <c r="T24" s="323">
        <f t="shared" si="8"/>
        <v>0</v>
      </c>
    </row>
    <row r="25" spans="1:22" x14ac:dyDescent="0.2">
      <c r="A25" s="129" t="s">
        <v>70</v>
      </c>
      <c r="B25" s="299">
        <f>'РИК 83'!C31</f>
        <v>1</v>
      </c>
      <c r="C25" s="307" t="s">
        <v>103</v>
      </c>
      <c r="D25" s="307" t="s">
        <v>103</v>
      </c>
      <c r="E25" s="308" t="s">
        <v>103</v>
      </c>
      <c r="F25" s="309" t="s">
        <v>103</v>
      </c>
      <c r="G25" s="559">
        <v>1</v>
      </c>
      <c r="H25" s="556">
        <v>1</v>
      </c>
      <c r="I25" s="560"/>
      <c r="J25" s="559"/>
      <c r="K25" s="560"/>
      <c r="M25" s="326" t="s">
        <v>103</v>
      </c>
      <c r="N25" s="326" t="s">
        <v>103</v>
      </c>
      <c r="O25" s="327" t="s">
        <v>103</v>
      </c>
      <c r="P25" s="325">
        <f t="shared" si="11"/>
        <v>100</v>
      </c>
      <c r="Q25" s="323">
        <f t="shared" si="12"/>
        <v>100</v>
      </c>
      <c r="R25" s="324">
        <f t="shared" si="13"/>
        <v>0</v>
      </c>
      <c r="S25" s="325">
        <f t="shared" si="7"/>
        <v>0</v>
      </c>
      <c r="T25" s="323">
        <f t="shared" si="8"/>
        <v>0</v>
      </c>
    </row>
    <row r="26" spans="1:22" x14ac:dyDescent="0.2">
      <c r="A26" s="129" t="s">
        <v>71</v>
      </c>
      <c r="B26" s="299">
        <f>'РИК 83'!C32</f>
        <v>1</v>
      </c>
      <c r="C26" s="307" t="s">
        <v>103</v>
      </c>
      <c r="D26" s="307" t="s">
        <v>103</v>
      </c>
      <c r="E26" s="308" t="s">
        <v>103</v>
      </c>
      <c r="F26" s="309" t="s">
        <v>103</v>
      </c>
      <c r="G26" s="559">
        <v>1</v>
      </c>
      <c r="H26" s="556">
        <v>1</v>
      </c>
      <c r="I26" s="560">
        <v>1</v>
      </c>
      <c r="J26" s="559"/>
      <c r="K26" s="560"/>
      <c r="M26" s="326" t="s">
        <v>103</v>
      </c>
      <c r="N26" s="326" t="s">
        <v>103</v>
      </c>
      <c r="O26" s="327" t="s">
        <v>103</v>
      </c>
      <c r="P26" s="325">
        <f t="shared" si="11"/>
        <v>100</v>
      </c>
      <c r="Q26" s="323">
        <f t="shared" si="12"/>
        <v>100</v>
      </c>
      <c r="R26" s="324">
        <f t="shared" si="13"/>
        <v>100</v>
      </c>
      <c r="S26" s="325">
        <f t="shared" si="7"/>
        <v>0</v>
      </c>
      <c r="T26" s="323">
        <f t="shared" si="8"/>
        <v>0</v>
      </c>
    </row>
    <row r="27" spans="1:22" x14ac:dyDescent="0.2">
      <c r="A27" s="129" t="s">
        <v>47</v>
      </c>
      <c r="B27" s="299">
        <f>'РИК 83'!C33</f>
        <v>3</v>
      </c>
      <c r="C27" s="307" t="s">
        <v>103</v>
      </c>
      <c r="D27" s="307" t="s">
        <v>103</v>
      </c>
      <c r="E27" s="308" t="s">
        <v>103</v>
      </c>
      <c r="F27" s="309" t="s">
        <v>103</v>
      </c>
      <c r="G27" s="559">
        <v>3</v>
      </c>
      <c r="H27" s="556">
        <v>3</v>
      </c>
      <c r="I27" s="560"/>
      <c r="J27" s="559"/>
      <c r="K27" s="560"/>
      <c r="M27" s="326" t="s">
        <v>103</v>
      </c>
      <c r="N27" s="326" t="s">
        <v>103</v>
      </c>
      <c r="O27" s="327" t="s">
        <v>103</v>
      </c>
      <c r="P27" s="325">
        <f t="shared" si="11"/>
        <v>100</v>
      </c>
      <c r="Q27" s="323">
        <f t="shared" si="12"/>
        <v>100</v>
      </c>
      <c r="R27" s="324">
        <f t="shared" si="13"/>
        <v>0</v>
      </c>
      <c r="S27" s="325">
        <f t="shared" si="7"/>
        <v>0</v>
      </c>
      <c r="T27" s="323">
        <f t="shared" si="8"/>
        <v>0</v>
      </c>
    </row>
    <row r="28" spans="1:22" x14ac:dyDescent="0.2">
      <c r="A28" s="129" t="s">
        <v>49</v>
      </c>
      <c r="B28" s="299">
        <f>'РИК 83'!C34</f>
        <v>3</v>
      </c>
      <c r="C28" s="307" t="s">
        <v>103</v>
      </c>
      <c r="D28" s="307" t="s">
        <v>103</v>
      </c>
      <c r="E28" s="308" t="s">
        <v>103</v>
      </c>
      <c r="F28" s="309" t="s">
        <v>103</v>
      </c>
      <c r="G28" s="559">
        <v>2</v>
      </c>
      <c r="H28" s="556">
        <v>2</v>
      </c>
      <c r="I28" s="560"/>
      <c r="J28" s="559"/>
      <c r="K28" s="560"/>
      <c r="M28" s="326" t="s">
        <v>103</v>
      </c>
      <c r="N28" s="326" t="s">
        <v>103</v>
      </c>
      <c r="O28" s="327" t="s">
        <v>103</v>
      </c>
      <c r="P28" s="325">
        <f t="shared" si="11"/>
        <v>66.666666666666657</v>
      </c>
      <c r="Q28" s="323">
        <f t="shared" si="12"/>
        <v>66.666666666666657</v>
      </c>
      <c r="R28" s="324">
        <f t="shared" si="13"/>
        <v>0</v>
      </c>
      <c r="S28" s="325">
        <f t="shared" si="7"/>
        <v>0</v>
      </c>
      <c r="T28" s="323">
        <f t="shared" si="8"/>
        <v>0</v>
      </c>
      <c r="V28" s="3" t="s">
        <v>553</v>
      </c>
    </row>
    <row r="29" spans="1:22" x14ac:dyDescent="0.2">
      <c r="A29" s="129" t="s">
        <v>52</v>
      </c>
      <c r="B29" s="299">
        <f>'РИК 83'!C35</f>
        <v>1</v>
      </c>
      <c r="C29" s="307" t="s">
        <v>103</v>
      </c>
      <c r="D29" s="307" t="s">
        <v>103</v>
      </c>
      <c r="E29" s="308" t="s">
        <v>103</v>
      </c>
      <c r="F29" s="309" t="s">
        <v>103</v>
      </c>
      <c r="G29" s="559">
        <v>1</v>
      </c>
      <c r="H29" s="556">
        <v>1</v>
      </c>
      <c r="I29" s="560"/>
      <c r="J29" s="559"/>
      <c r="K29" s="560"/>
      <c r="M29" s="326" t="s">
        <v>103</v>
      </c>
      <c r="N29" s="326" t="s">
        <v>103</v>
      </c>
      <c r="O29" s="327" t="s">
        <v>103</v>
      </c>
      <c r="P29" s="325">
        <f t="shared" si="11"/>
        <v>100</v>
      </c>
      <c r="Q29" s="323">
        <f t="shared" si="12"/>
        <v>100</v>
      </c>
      <c r="R29" s="324">
        <f t="shared" si="13"/>
        <v>0</v>
      </c>
      <c r="S29" s="325">
        <f t="shared" si="7"/>
        <v>0</v>
      </c>
      <c r="T29" s="323">
        <f t="shared" si="8"/>
        <v>0</v>
      </c>
    </row>
    <row r="30" spans="1:22" x14ac:dyDescent="0.2">
      <c r="A30" s="18" t="s">
        <v>53</v>
      </c>
      <c r="B30" s="299">
        <f>'РИК 83'!C36</f>
        <v>1</v>
      </c>
      <c r="C30" s="307" t="s">
        <v>103</v>
      </c>
      <c r="D30" s="307" t="s">
        <v>103</v>
      </c>
      <c r="E30" s="308" t="s">
        <v>103</v>
      </c>
      <c r="F30" s="309" t="s">
        <v>103</v>
      </c>
      <c r="G30" s="559">
        <v>1</v>
      </c>
      <c r="H30" s="556">
        <v>1</v>
      </c>
      <c r="I30" s="560">
        <v>1</v>
      </c>
      <c r="J30" s="559"/>
      <c r="K30" s="560"/>
      <c r="M30" s="326" t="s">
        <v>103</v>
      </c>
      <c r="N30" s="326" t="s">
        <v>103</v>
      </c>
      <c r="O30" s="327" t="s">
        <v>103</v>
      </c>
      <c r="P30" s="325">
        <f t="shared" si="11"/>
        <v>100</v>
      </c>
      <c r="Q30" s="323">
        <f t="shared" si="12"/>
        <v>100</v>
      </c>
      <c r="R30" s="324">
        <f t="shared" si="13"/>
        <v>100</v>
      </c>
      <c r="S30" s="325">
        <f t="shared" si="7"/>
        <v>0</v>
      </c>
      <c r="T30" s="323">
        <f t="shared" si="8"/>
        <v>0</v>
      </c>
    </row>
    <row r="31" spans="1:22" x14ac:dyDescent="0.2">
      <c r="A31" s="18" t="s">
        <v>55</v>
      </c>
      <c r="B31" s="299">
        <f>'РИК 83'!C37</f>
        <v>0</v>
      </c>
      <c r="C31" s="307" t="s">
        <v>103</v>
      </c>
      <c r="D31" s="307" t="s">
        <v>103</v>
      </c>
      <c r="E31" s="308" t="s">
        <v>103</v>
      </c>
      <c r="F31" s="309" t="s">
        <v>103</v>
      </c>
      <c r="G31" s="559"/>
      <c r="H31" s="556"/>
      <c r="I31" s="560"/>
      <c r="J31" s="559"/>
      <c r="K31" s="560"/>
      <c r="M31" s="326" t="s">
        <v>103</v>
      </c>
      <c r="N31" s="326" t="s">
        <v>103</v>
      </c>
      <c r="O31" s="327" t="s">
        <v>103</v>
      </c>
      <c r="P31" s="325" t="e">
        <f t="shared" si="11"/>
        <v>#DIV/0!</v>
      </c>
      <c r="Q31" s="323" t="e">
        <f t="shared" si="12"/>
        <v>#DIV/0!</v>
      </c>
      <c r="R31" s="324" t="e">
        <f t="shared" si="13"/>
        <v>#DIV/0!</v>
      </c>
      <c r="S31" s="325" t="e">
        <f t="shared" si="7"/>
        <v>#DIV/0!</v>
      </c>
      <c r="T31" s="323" t="e">
        <f t="shared" si="8"/>
        <v>#DIV/0!</v>
      </c>
    </row>
    <row r="32" spans="1:22" x14ac:dyDescent="0.2">
      <c r="A32" s="18" t="s">
        <v>57</v>
      </c>
      <c r="B32" s="299">
        <f>'РИК 83'!C38</f>
        <v>1</v>
      </c>
      <c r="C32" s="307" t="s">
        <v>103</v>
      </c>
      <c r="D32" s="307" t="s">
        <v>103</v>
      </c>
      <c r="E32" s="308" t="s">
        <v>103</v>
      </c>
      <c r="F32" s="309" t="s">
        <v>103</v>
      </c>
      <c r="G32" s="559">
        <v>1</v>
      </c>
      <c r="H32" s="556">
        <v>1</v>
      </c>
      <c r="I32" s="560"/>
      <c r="J32" s="559"/>
      <c r="K32" s="560"/>
      <c r="M32" s="326" t="s">
        <v>103</v>
      </c>
      <c r="N32" s="326" t="s">
        <v>103</v>
      </c>
      <c r="O32" s="327" t="s">
        <v>103</v>
      </c>
      <c r="P32" s="325">
        <f t="shared" si="11"/>
        <v>100</v>
      </c>
      <c r="Q32" s="323">
        <f t="shared" si="12"/>
        <v>100</v>
      </c>
      <c r="R32" s="324">
        <f t="shared" si="13"/>
        <v>0</v>
      </c>
      <c r="S32" s="325">
        <f t="shared" si="7"/>
        <v>0</v>
      </c>
      <c r="T32" s="323">
        <f t="shared" si="8"/>
        <v>0</v>
      </c>
    </row>
    <row r="33" spans="1:39" x14ac:dyDescent="0.2">
      <c r="A33" s="18" t="s">
        <v>59</v>
      </c>
      <c r="B33" s="299">
        <f>'РИК 83'!C39</f>
        <v>1</v>
      </c>
      <c r="C33" s="307" t="s">
        <v>103</v>
      </c>
      <c r="D33" s="307" t="s">
        <v>103</v>
      </c>
      <c r="E33" s="308" t="s">
        <v>103</v>
      </c>
      <c r="F33" s="309" t="s">
        <v>103</v>
      </c>
      <c r="G33" s="559">
        <v>1</v>
      </c>
      <c r="H33" s="556">
        <v>1</v>
      </c>
      <c r="I33" s="560"/>
      <c r="J33" s="559"/>
      <c r="K33" s="560"/>
      <c r="M33" s="326" t="s">
        <v>103</v>
      </c>
      <c r="N33" s="326" t="s">
        <v>103</v>
      </c>
      <c r="O33" s="327" t="s">
        <v>103</v>
      </c>
      <c r="P33" s="325">
        <f t="shared" si="11"/>
        <v>100</v>
      </c>
      <c r="Q33" s="323">
        <f t="shared" si="12"/>
        <v>100</v>
      </c>
      <c r="R33" s="324">
        <f t="shared" si="13"/>
        <v>0</v>
      </c>
      <c r="S33" s="325">
        <f t="shared" si="7"/>
        <v>0</v>
      </c>
      <c r="T33" s="323">
        <f t="shared" si="8"/>
        <v>0</v>
      </c>
    </row>
    <row r="34" spans="1:39" x14ac:dyDescent="0.2">
      <c r="A34" s="18" t="s">
        <v>61</v>
      </c>
      <c r="B34" s="299">
        <f>'РИК 83'!C40</f>
        <v>1</v>
      </c>
      <c r="C34" s="307" t="s">
        <v>103</v>
      </c>
      <c r="D34" s="307" t="s">
        <v>103</v>
      </c>
      <c r="E34" s="308" t="s">
        <v>103</v>
      </c>
      <c r="F34" s="309" t="s">
        <v>103</v>
      </c>
      <c r="G34" s="559">
        <v>1</v>
      </c>
      <c r="H34" s="556">
        <v>1</v>
      </c>
      <c r="I34" s="560"/>
      <c r="J34" s="559"/>
      <c r="K34" s="560"/>
      <c r="M34" s="326" t="s">
        <v>103</v>
      </c>
      <c r="N34" s="326" t="s">
        <v>103</v>
      </c>
      <c r="O34" s="327" t="s">
        <v>103</v>
      </c>
      <c r="P34" s="325">
        <f t="shared" si="11"/>
        <v>100</v>
      </c>
      <c r="Q34" s="323">
        <f t="shared" si="12"/>
        <v>100</v>
      </c>
      <c r="R34" s="324">
        <f t="shared" si="13"/>
        <v>0</v>
      </c>
      <c r="S34" s="325">
        <f t="shared" si="7"/>
        <v>0</v>
      </c>
      <c r="T34" s="323">
        <f t="shared" si="8"/>
        <v>0</v>
      </c>
    </row>
    <row r="35" spans="1:39" x14ac:dyDescent="0.2">
      <c r="A35" s="18" t="s">
        <v>63</v>
      </c>
      <c r="B35" s="299">
        <f>'РИК 83'!C41</f>
        <v>0</v>
      </c>
      <c r="C35" s="307" t="s">
        <v>103</v>
      </c>
      <c r="D35" s="307" t="s">
        <v>103</v>
      </c>
      <c r="E35" s="308" t="s">
        <v>103</v>
      </c>
      <c r="F35" s="309" t="s">
        <v>103</v>
      </c>
      <c r="G35" s="559"/>
      <c r="H35" s="556"/>
      <c r="I35" s="560"/>
      <c r="J35" s="559"/>
      <c r="K35" s="560"/>
      <c r="M35" s="326" t="s">
        <v>103</v>
      </c>
      <c r="N35" s="326" t="s">
        <v>103</v>
      </c>
      <c r="O35" s="327" t="s">
        <v>103</v>
      </c>
      <c r="P35" s="325" t="e">
        <f t="shared" si="11"/>
        <v>#DIV/0!</v>
      </c>
      <c r="Q35" s="323" t="e">
        <f t="shared" si="12"/>
        <v>#DIV/0!</v>
      </c>
      <c r="R35" s="324" t="e">
        <f t="shared" si="13"/>
        <v>#DIV/0!</v>
      </c>
      <c r="S35" s="325" t="e">
        <f t="shared" si="7"/>
        <v>#DIV/0!</v>
      </c>
      <c r="T35" s="323" t="e">
        <f t="shared" si="8"/>
        <v>#DIV/0!</v>
      </c>
    </row>
    <row r="36" spans="1:39" x14ac:dyDescent="0.2">
      <c r="A36" s="25" t="s">
        <v>65</v>
      </c>
      <c r="B36" s="510">
        <f>'РИК 83'!C42</f>
        <v>3</v>
      </c>
      <c r="C36" s="310" t="s">
        <v>103</v>
      </c>
      <c r="D36" s="310" t="s">
        <v>103</v>
      </c>
      <c r="E36" s="311" t="s">
        <v>103</v>
      </c>
      <c r="F36" s="312" t="s">
        <v>103</v>
      </c>
      <c r="G36" s="569">
        <v>3</v>
      </c>
      <c r="H36" s="566">
        <v>2</v>
      </c>
      <c r="I36" s="570"/>
      <c r="J36" s="569"/>
      <c r="K36" s="570"/>
      <c r="M36" s="326" t="s">
        <v>103</v>
      </c>
      <c r="N36" s="326" t="s">
        <v>103</v>
      </c>
      <c r="O36" s="327" t="s">
        <v>103</v>
      </c>
      <c r="P36" s="325">
        <f t="shared" si="11"/>
        <v>100</v>
      </c>
      <c r="Q36" s="323">
        <f t="shared" si="12"/>
        <v>66.666666666666657</v>
      </c>
      <c r="R36" s="324">
        <f t="shared" si="13"/>
        <v>0</v>
      </c>
      <c r="S36" s="325">
        <f t="shared" si="7"/>
        <v>0</v>
      </c>
      <c r="T36" s="323">
        <f t="shared" si="8"/>
        <v>0</v>
      </c>
      <c r="V36" s="3" t="s">
        <v>554</v>
      </c>
    </row>
    <row r="37" spans="1:39" ht="12.6" customHeight="1" x14ac:dyDescent="0.2"/>
    <row r="38" spans="1:39" ht="46.5" customHeight="1" x14ac:dyDescent="0.2">
      <c r="A38" s="731" t="s">
        <v>362</v>
      </c>
      <c r="B38" s="732"/>
      <c r="C38" s="732"/>
      <c r="D38" s="732"/>
      <c r="E38" s="732"/>
      <c r="F38" s="732"/>
      <c r="G38" s="732"/>
      <c r="H38" s="732"/>
      <c r="I38" s="733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6"/>
      <c r="AI38" s="6"/>
      <c r="AJ38" s="6"/>
      <c r="AK38" s="6"/>
      <c r="AL38" s="6"/>
      <c r="AM38" s="6"/>
    </row>
  </sheetData>
  <mergeCells count="17">
    <mergeCell ref="Q3:Q4"/>
    <mergeCell ref="R3:R4"/>
    <mergeCell ref="S3:S4"/>
    <mergeCell ref="T3:T4"/>
    <mergeCell ref="M2:T2"/>
    <mergeCell ref="A38:I38"/>
    <mergeCell ref="M3:M4"/>
    <mergeCell ref="N3:N4"/>
    <mergeCell ref="O3:O4"/>
    <mergeCell ref="P3:P4"/>
    <mergeCell ref="J2:K3"/>
    <mergeCell ref="C2:I2"/>
    <mergeCell ref="A2:A4"/>
    <mergeCell ref="F3:F4"/>
    <mergeCell ref="B2:B4"/>
    <mergeCell ref="C3:E3"/>
    <mergeCell ref="G3:I3"/>
  </mergeCells>
  <printOptions horizontalCentered="1"/>
  <pageMargins left="0.78740157480314965" right="0.39370078740157483" top="0.78740157480314965" bottom="0.59055118110236227" header="0.31496062992125984" footer="0.31496062992125984"/>
  <pageSetup paperSize="9" fitToWidth="2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J53"/>
  <sheetViews>
    <sheetView topLeftCell="A7" zoomScale="118" zoomScaleNormal="118" workbookViewId="0">
      <selection activeCell="K29" sqref="K29"/>
    </sheetView>
  </sheetViews>
  <sheetFormatPr defaultColWidth="8.85546875" defaultRowHeight="12" x14ac:dyDescent="0.2"/>
  <cols>
    <col min="1" max="1" width="38.5703125" style="3" customWidth="1"/>
    <col min="2" max="7" width="4.7109375" style="3" customWidth="1"/>
    <col min="8" max="9" width="6.7109375" style="3" customWidth="1"/>
    <col min="10" max="10" width="8.140625" style="3" customWidth="1"/>
    <col min="11" max="16384" width="8.85546875" style="3"/>
  </cols>
  <sheetData>
    <row r="1" spans="1:10" ht="25.5" customHeight="1" x14ac:dyDescent="0.25">
      <c r="A1" s="8" t="s">
        <v>441</v>
      </c>
    </row>
    <row r="2" spans="1:10" ht="23.25" customHeight="1" x14ac:dyDescent="0.2">
      <c r="A2" s="812" t="s">
        <v>184</v>
      </c>
      <c r="B2" s="817" t="s">
        <v>148</v>
      </c>
      <c r="C2" s="817" t="s">
        <v>215</v>
      </c>
      <c r="D2" s="838" t="s">
        <v>216</v>
      </c>
      <c r="E2" s="839"/>
      <c r="F2" s="839"/>
      <c r="G2" s="839"/>
      <c r="H2" s="839"/>
      <c r="I2" s="839"/>
      <c r="J2" s="840"/>
    </row>
    <row r="3" spans="1:10" ht="23.25" customHeight="1" x14ac:dyDescent="0.2">
      <c r="A3" s="813"/>
      <c r="B3" s="818"/>
      <c r="C3" s="818"/>
      <c r="D3" s="833" t="s">
        <v>209</v>
      </c>
      <c r="E3" s="834"/>
      <c r="F3" s="835"/>
      <c r="G3" s="836" t="s">
        <v>213</v>
      </c>
      <c r="H3" s="837"/>
      <c r="I3" s="841" t="s">
        <v>226</v>
      </c>
      <c r="J3" s="843" t="s">
        <v>227</v>
      </c>
    </row>
    <row r="4" spans="1:10" ht="249.75" customHeight="1" x14ac:dyDescent="0.2">
      <c r="A4" s="814"/>
      <c r="B4" s="819"/>
      <c r="C4" s="819"/>
      <c r="D4" s="179" t="s">
        <v>210</v>
      </c>
      <c r="E4" s="178" t="s">
        <v>211</v>
      </c>
      <c r="F4" s="180" t="s">
        <v>212</v>
      </c>
      <c r="G4" s="181" t="s">
        <v>214</v>
      </c>
      <c r="H4" s="180" t="s">
        <v>225</v>
      </c>
      <c r="I4" s="842"/>
      <c r="J4" s="844"/>
    </row>
    <row r="5" spans="1:10" ht="12" customHeight="1" x14ac:dyDescent="0.2">
      <c r="A5" s="175" t="s">
        <v>158</v>
      </c>
      <c r="B5" s="511">
        <f>'РИК 83'!C8</f>
        <v>99</v>
      </c>
      <c r="C5" s="512">
        <f>C6+C11+C40+C41</f>
        <v>92</v>
      </c>
      <c r="D5" s="534">
        <f t="shared" ref="D5:J5" si="0">D6+D11+D40+D41</f>
        <v>0</v>
      </c>
      <c r="E5" s="536">
        <f t="shared" si="0"/>
        <v>13</v>
      </c>
      <c r="F5" s="535">
        <f t="shared" si="0"/>
        <v>0</v>
      </c>
      <c r="G5" s="534">
        <f t="shared" si="0"/>
        <v>10</v>
      </c>
      <c r="H5" s="537">
        <f t="shared" si="0"/>
        <v>0</v>
      </c>
      <c r="I5" s="534">
        <f t="shared" si="0"/>
        <v>0</v>
      </c>
      <c r="J5" s="537">
        <f t="shared" si="0"/>
        <v>62</v>
      </c>
    </row>
    <row r="6" spans="1:10" x14ac:dyDescent="0.2">
      <c r="A6" s="128" t="s">
        <v>82</v>
      </c>
      <c r="B6" s="513">
        <f>'РИК 83'!C9</f>
        <v>7</v>
      </c>
      <c r="C6" s="514">
        <f>SUM(C7:C10)</f>
        <v>7</v>
      </c>
      <c r="D6" s="531">
        <f t="shared" ref="D6:J6" si="1">SUM(D7:D10)</f>
        <v>0</v>
      </c>
      <c r="E6" s="533">
        <f t="shared" si="1"/>
        <v>2</v>
      </c>
      <c r="F6" s="532">
        <f t="shared" si="1"/>
        <v>0</v>
      </c>
      <c r="G6" s="531">
        <f t="shared" si="1"/>
        <v>2</v>
      </c>
      <c r="H6" s="514">
        <f t="shared" si="1"/>
        <v>0</v>
      </c>
      <c r="I6" s="531">
        <f t="shared" si="1"/>
        <v>0</v>
      </c>
      <c r="J6" s="514">
        <f t="shared" si="1"/>
        <v>7</v>
      </c>
    </row>
    <row r="7" spans="1:10" ht="11.45" customHeight="1" x14ac:dyDescent="0.2">
      <c r="A7" s="129" t="s">
        <v>13</v>
      </c>
      <c r="B7" s="519">
        <f>'РИК 83'!C10</f>
        <v>1</v>
      </c>
      <c r="C7" s="520">
        <v>1</v>
      </c>
      <c r="D7" s="521"/>
      <c r="E7" s="522">
        <v>1</v>
      </c>
      <c r="F7" s="523"/>
      <c r="G7" s="521">
        <v>1</v>
      </c>
      <c r="H7" s="523"/>
      <c r="I7" s="524"/>
      <c r="J7" s="520">
        <v>1</v>
      </c>
    </row>
    <row r="8" spans="1:10" ht="11.45" customHeight="1" x14ac:dyDescent="0.2">
      <c r="A8" s="129" t="s">
        <v>217</v>
      </c>
      <c r="B8" s="519">
        <f>'РИК 83'!C11</f>
        <v>3</v>
      </c>
      <c r="C8" s="520">
        <v>3</v>
      </c>
      <c r="D8" s="521"/>
      <c r="E8" s="522">
        <v>1</v>
      </c>
      <c r="F8" s="523"/>
      <c r="G8" s="521">
        <v>1</v>
      </c>
      <c r="H8" s="523"/>
      <c r="I8" s="524"/>
      <c r="J8" s="520">
        <v>3</v>
      </c>
    </row>
    <row r="9" spans="1:10" ht="11.45" customHeight="1" x14ac:dyDescent="0.2">
      <c r="A9" s="129" t="s">
        <v>218</v>
      </c>
      <c r="B9" s="519">
        <f>'РИК 83'!C12</f>
        <v>1</v>
      </c>
      <c r="C9" s="520">
        <v>1</v>
      </c>
      <c r="D9" s="521"/>
      <c r="E9" s="522"/>
      <c r="F9" s="523"/>
      <c r="G9" s="521"/>
      <c r="H9" s="523"/>
      <c r="I9" s="524"/>
      <c r="J9" s="520">
        <v>1</v>
      </c>
    </row>
    <row r="10" spans="1:10" x14ac:dyDescent="0.2">
      <c r="A10" s="129" t="s">
        <v>219</v>
      </c>
      <c r="B10" s="519">
        <f>'РИК 83'!C13</f>
        <v>2</v>
      </c>
      <c r="C10" s="520">
        <v>2</v>
      </c>
      <c r="D10" s="521"/>
      <c r="E10" s="522"/>
      <c r="F10" s="523"/>
      <c r="G10" s="521"/>
      <c r="H10" s="523"/>
      <c r="I10" s="524"/>
      <c r="J10" s="520">
        <v>2</v>
      </c>
    </row>
    <row r="11" spans="1:10" x14ac:dyDescent="0.2">
      <c r="A11" s="128" t="s">
        <v>156</v>
      </c>
      <c r="B11" s="513">
        <f>'РИК 83'!C14</f>
        <v>58</v>
      </c>
      <c r="C11" s="514">
        <f>SUM(C13:C39)</f>
        <v>52</v>
      </c>
      <c r="D11" s="531">
        <f t="shared" ref="D11:J11" si="2">SUM(D13:D39)</f>
        <v>0</v>
      </c>
      <c r="E11" s="533">
        <f t="shared" si="2"/>
        <v>11</v>
      </c>
      <c r="F11" s="532">
        <f t="shared" si="2"/>
        <v>0</v>
      </c>
      <c r="G11" s="531">
        <f t="shared" si="2"/>
        <v>8</v>
      </c>
      <c r="H11" s="514">
        <f t="shared" si="2"/>
        <v>0</v>
      </c>
      <c r="I11" s="531">
        <f t="shared" si="2"/>
        <v>0</v>
      </c>
      <c r="J11" s="514">
        <f t="shared" si="2"/>
        <v>49</v>
      </c>
    </row>
    <row r="12" spans="1:10" x14ac:dyDescent="0.2">
      <c r="A12" s="146" t="s">
        <v>157</v>
      </c>
      <c r="B12" s="513">
        <f>'РИК 83'!C15</f>
        <v>51</v>
      </c>
      <c r="C12" s="514">
        <f>SUM(C13:C32)</f>
        <v>46</v>
      </c>
      <c r="D12" s="531">
        <f t="shared" ref="D12:J12" si="3">SUM(D13:D32)</f>
        <v>0</v>
      </c>
      <c r="E12" s="533">
        <f t="shared" si="3"/>
        <v>10</v>
      </c>
      <c r="F12" s="532">
        <f t="shared" si="3"/>
        <v>0</v>
      </c>
      <c r="G12" s="531">
        <f t="shared" si="3"/>
        <v>7</v>
      </c>
      <c r="H12" s="514">
        <f t="shared" si="3"/>
        <v>0</v>
      </c>
      <c r="I12" s="531">
        <f t="shared" si="3"/>
        <v>0</v>
      </c>
      <c r="J12" s="514">
        <f t="shared" si="3"/>
        <v>43</v>
      </c>
    </row>
    <row r="13" spans="1:10" x14ac:dyDescent="0.2">
      <c r="A13" s="176" t="s">
        <v>150</v>
      </c>
      <c r="B13" s="519">
        <f>'РИК 83'!C16</f>
        <v>16</v>
      </c>
      <c r="C13" s="520">
        <v>16</v>
      </c>
      <c r="D13" s="521"/>
      <c r="E13" s="522">
        <v>3</v>
      </c>
      <c r="F13" s="523"/>
      <c r="G13" s="521">
        <v>1</v>
      </c>
      <c r="H13" s="523"/>
      <c r="I13" s="524"/>
      <c r="J13" s="520">
        <v>16</v>
      </c>
    </row>
    <row r="14" spans="1:10" x14ac:dyDescent="0.2">
      <c r="A14" s="176" t="s">
        <v>20</v>
      </c>
      <c r="B14" s="519">
        <f>'РИК 83'!C17</f>
        <v>5</v>
      </c>
      <c r="C14" s="520">
        <v>4</v>
      </c>
      <c r="D14" s="521"/>
      <c r="E14" s="522">
        <v>1</v>
      </c>
      <c r="F14" s="523"/>
      <c r="G14" s="521">
        <v>1</v>
      </c>
      <c r="H14" s="523"/>
      <c r="I14" s="524"/>
      <c r="J14" s="520">
        <v>3</v>
      </c>
    </row>
    <row r="15" spans="1:10" x14ac:dyDescent="0.2">
      <c r="A15" s="176" t="s">
        <v>68</v>
      </c>
      <c r="B15" s="519">
        <f>'РИК 83'!C18</f>
        <v>0</v>
      </c>
      <c r="C15" s="520"/>
      <c r="D15" s="521"/>
      <c r="E15" s="522"/>
      <c r="F15" s="523"/>
      <c r="G15" s="521"/>
      <c r="H15" s="523"/>
      <c r="I15" s="524"/>
      <c r="J15" s="520"/>
    </row>
    <row r="16" spans="1:10" x14ac:dyDescent="0.2">
      <c r="A16" s="176" t="s">
        <v>69</v>
      </c>
      <c r="B16" s="519">
        <f>'РИК 83'!C19</f>
        <v>3</v>
      </c>
      <c r="C16" s="520">
        <v>2</v>
      </c>
      <c r="D16" s="521"/>
      <c r="E16" s="522"/>
      <c r="F16" s="523"/>
      <c r="G16" s="521">
        <v>1</v>
      </c>
      <c r="H16" s="523"/>
      <c r="I16" s="524"/>
      <c r="J16" s="520">
        <v>2</v>
      </c>
    </row>
    <row r="17" spans="1:10" x14ac:dyDescent="0.2">
      <c r="A17" s="176" t="s">
        <v>23</v>
      </c>
      <c r="B17" s="519">
        <f>'РИК 83'!C20</f>
        <v>4</v>
      </c>
      <c r="C17" s="520">
        <v>4</v>
      </c>
      <c r="D17" s="521"/>
      <c r="E17" s="522"/>
      <c r="F17" s="523"/>
      <c r="G17" s="521"/>
      <c r="H17" s="523"/>
      <c r="I17" s="524"/>
      <c r="J17" s="520">
        <v>4</v>
      </c>
    </row>
    <row r="18" spans="1:10" x14ac:dyDescent="0.2">
      <c r="A18" s="176" t="s">
        <v>25</v>
      </c>
      <c r="B18" s="519">
        <f>'РИК 83'!C21</f>
        <v>2</v>
      </c>
      <c r="C18" s="520">
        <v>2</v>
      </c>
      <c r="D18" s="521"/>
      <c r="E18" s="522">
        <v>1</v>
      </c>
      <c r="F18" s="523"/>
      <c r="G18" s="521"/>
      <c r="H18" s="523"/>
      <c r="I18" s="524"/>
      <c r="J18" s="520">
        <v>2</v>
      </c>
    </row>
    <row r="19" spans="1:10" x14ac:dyDescent="0.2">
      <c r="A19" s="176" t="s">
        <v>27</v>
      </c>
      <c r="B19" s="519">
        <f>'РИК 83'!C22</f>
        <v>1</v>
      </c>
      <c r="C19" s="520">
        <v>1</v>
      </c>
      <c r="D19" s="521"/>
      <c r="E19" s="522"/>
      <c r="F19" s="523"/>
      <c r="G19" s="521"/>
      <c r="H19" s="523"/>
      <c r="I19" s="524"/>
      <c r="J19" s="520">
        <v>1</v>
      </c>
    </row>
    <row r="20" spans="1:10" x14ac:dyDescent="0.2">
      <c r="A20" s="176" t="s">
        <v>29</v>
      </c>
      <c r="B20" s="519">
        <f>'РИК 83'!C23</f>
        <v>1</v>
      </c>
      <c r="C20" s="520">
        <v>1</v>
      </c>
      <c r="D20" s="521"/>
      <c r="E20" s="522">
        <v>1</v>
      </c>
      <c r="F20" s="523"/>
      <c r="G20" s="521">
        <v>1</v>
      </c>
      <c r="H20" s="523"/>
      <c r="I20" s="524"/>
      <c r="J20" s="520">
        <v>1</v>
      </c>
    </row>
    <row r="21" spans="1:10" x14ac:dyDescent="0.2">
      <c r="A21" s="176" t="s">
        <v>31</v>
      </c>
      <c r="B21" s="519">
        <f>'РИК 83'!C24</f>
        <v>1</v>
      </c>
      <c r="C21" s="520">
        <v>1</v>
      </c>
      <c r="D21" s="521"/>
      <c r="E21" s="522"/>
      <c r="F21" s="523"/>
      <c r="G21" s="521"/>
      <c r="H21" s="523"/>
      <c r="I21" s="524"/>
      <c r="J21" s="520">
        <v>1</v>
      </c>
    </row>
    <row r="22" spans="1:10" x14ac:dyDescent="0.2">
      <c r="A22" s="176" t="s">
        <v>33</v>
      </c>
      <c r="B22" s="519">
        <f>'РИК 83'!C25</f>
        <v>1</v>
      </c>
      <c r="C22" s="520">
        <v>1</v>
      </c>
      <c r="D22" s="521"/>
      <c r="E22" s="522">
        <v>1</v>
      </c>
      <c r="F22" s="523"/>
      <c r="G22" s="521">
        <v>1</v>
      </c>
      <c r="H22" s="523"/>
      <c r="I22" s="524"/>
      <c r="J22" s="520">
        <v>1</v>
      </c>
    </row>
    <row r="23" spans="1:10" x14ac:dyDescent="0.2">
      <c r="A23" s="176" t="s">
        <v>35</v>
      </c>
      <c r="B23" s="519">
        <f>'РИК 83'!C26</f>
        <v>6</v>
      </c>
      <c r="C23" s="520">
        <v>4</v>
      </c>
      <c r="D23" s="521"/>
      <c r="E23" s="522">
        <v>2</v>
      </c>
      <c r="F23" s="523"/>
      <c r="G23" s="521">
        <v>1</v>
      </c>
      <c r="H23" s="523"/>
      <c r="I23" s="524"/>
      <c r="J23" s="520">
        <v>2</v>
      </c>
    </row>
    <row r="24" spans="1:10" x14ac:dyDescent="0.2">
      <c r="A24" s="176" t="s">
        <v>37</v>
      </c>
      <c r="B24" s="519">
        <f>'РИК 83'!C27</f>
        <v>1</v>
      </c>
      <c r="C24" s="520">
        <v>1</v>
      </c>
      <c r="D24" s="521"/>
      <c r="E24" s="522"/>
      <c r="F24" s="523"/>
      <c r="G24" s="521"/>
      <c r="H24" s="523"/>
      <c r="I24" s="524"/>
      <c r="J24" s="520">
        <v>1</v>
      </c>
    </row>
    <row r="25" spans="1:10" x14ac:dyDescent="0.2">
      <c r="A25" s="176" t="s">
        <v>39</v>
      </c>
      <c r="B25" s="519">
        <f>'РИК 83'!C28</f>
        <v>0</v>
      </c>
      <c r="C25" s="520"/>
      <c r="D25" s="521"/>
      <c r="E25" s="522"/>
      <c r="F25" s="523"/>
      <c r="G25" s="521"/>
      <c r="H25" s="523"/>
      <c r="I25" s="524"/>
      <c r="J25" s="520"/>
    </row>
    <row r="26" spans="1:10" x14ac:dyDescent="0.2">
      <c r="A26" s="176" t="s">
        <v>41</v>
      </c>
      <c r="B26" s="519">
        <f>'РИК 83'!C29</f>
        <v>0</v>
      </c>
      <c r="C26" s="520"/>
      <c r="D26" s="521"/>
      <c r="E26" s="522"/>
      <c r="F26" s="523"/>
      <c r="G26" s="521"/>
      <c r="H26" s="523"/>
      <c r="I26" s="524"/>
      <c r="J26" s="520"/>
    </row>
    <row r="27" spans="1:10" x14ac:dyDescent="0.2">
      <c r="A27" s="176" t="s">
        <v>43</v>
      </c>
      <c r="B27" s="519">
        <f>'РИК 83'!C30</f>
        <v>1</v>
      </c>
      <c r="C27" s="520">
        <v>1</v>
      </c>
      <c r="D27" s="521"/>
      <c r="E27" s="522"/>
      <c r="F27" s="523"/>
      <c r="G27" s="521"/>
      <c r="H27" s="523"/>
      <c r="I27" s="524"/>
      <c r="J27" s="520">
        <v>1</v>
      </c>
    </row>
    <row r="28" spans="1:10" x14ac:dyDescent="0.2">
      <c r="A28" s="176" t="s">
        <v>70</v>
      </c>
      <c r="B28" s="519">
        <f>'РИК 83'!C31</f>
        <v>1</v>
      </c>
      <c r="C28" s="520">
        <v>1</v>
      </c>
      <c r="D28" s="521"/>
      <c r="E28" s="522"/>
      <c r="F28" s="523"/>
      <c r="G28" s="521"/>
      <c r="H28" s="523"/>
      <c r="I28" s="524"/>
      <c r="J28" s="520">
        <v>1</v>
      </c>
    </row>
    <row r="29" spans="1:10" x14ac:dyDescent="0.2">
      <c r="A29" s="176" t="s">
        <v>71</v>
      </c>
      <c r="B29" s="519">
        <f>'РИК 83'!C32</f>
        <v>1</v>
      </c>
      <c r="C29" s="520">
        <v>1</v>
      </c>
      <c r="D29" s="521"/>
      <c r="E29" s="522">
        <v>1</v>
      </c>
      <c r="F29" s="523"/>
      <c r="G29" s="521">
        <v>1</v>
      </c>
      <c r="H29" s="523"/>
      <c r="I29" s="524"/>
      <c r="J29" s="520">
        <v>1</v>
      </c>
    </row>
    <row r="30" spans="1:10" x14ac:dyDescent="0.2">
      <c r="A30" s="176" t="s">
        <v>47</v>
      </c>
      <c r="B30" s="519">
        <f>'РИК 83'!C33</f>
        <v>3</v>
      </c>
      <c r="C30" s="520">
        <v>2</v>
      </c>
      <c r="D30" s="521"/>
      <c r="E30" s="522"/>
      <c r="F30" s="523"/>
      <c r="G30" s="521"/>
      <c r="H30" s="523"/>
      <c r="I30" s="524"/>
      <c r="J30" s="520">
        <v>2</v>
      </c>
    </row>
    <row r="31" spans="1:10" x14ac:dyDescent="0.2">
      <c r="A31" s="176" t="s">
        <v>49</v>
      </c>
      <c r="B31" s="519">
        <f>'РИК 83'!C34</f>
        <v>3</v>
      </c>
      <c r="C31" s="520">
        <v>3</v>
      </c>
      <c r="D31" s="521"/>
      <c r="E31" s="522"/>
      <c r="F31" s="523"/>
      <c r="G31" s="521"/>
      <c r="H31" s="523"/>
      <c r="I31" s="524"/>
      <c r="J31" s="520">
        <v>3</v>
      </c>
    </row>
    <row r="32" spans="1:10" x14ac:dyDescent="0.2">
      <c r="A32" s="176" t="s">
        <v>52</v>
      </c>
      <c r="B32" s="519">
        <f>'РИК 83'!C35</f>
        <v>1</v>
      </c>
      <c r="C32" s="520">
        <v>1</v>
      </c>
      <c r="D32" s="521"/>
      <c r="E32" s="522"/>
      <c r="F32" s="523"/>
      <c r="G32" s="521"/>
      <c r="H32" s="523"/>
      <c r="I32" s="524"/>
      <c r="J32" s="520">
        <v>1</v>
      </c>
    </row>
    <row r="33" spans="1:10" x14ac:dyDescent="0.2">
      <c r="A33" s="129" t="s">
        <v>53</v>
      </c>
      <c r="B33" s="519">
        <f>'РИК 83'!C36</f>
        <v>1</v>
      </c>
      <c r="C33" s="520">
        <v>1</v>
      </c>
      <c r="D33" s="521"/>
      <c r="E33" s="522">
        <v>1</v>
      </c>
      <c r="F33" s="523"/>
      <c r="G33" s="521">
        <v>1</v>
      </c>
      <c r="H33" s="523"/>
      <c r="I33" s="524"/>
      <c r="J33" s="520">
        <v>1</v>
      </c>
    </row>
    <row r="34" spans="1:10" x14ac:dyDescent="0.2">
      <c r="A34" s="129" t="s">
        <v>55</v>
      </c>
      <c r="B34" s="519">
        <f>'РИК 83'!C37</f>
        <v>0</v>
      </c>
      <c r="C34" s="520"/>
      <c r="D34" s="521"/>
      <c r="E34" s="522"/>
      <c r="F34" s="523"/>
      <c r="G34" s="521"/>
      <c r="H34" s="523"/>
      <c r="I34" s="524"/>
      <c r="J34" s="520"/>
    </row>
    <row r="35" spans="1:10" x14ac:dyDescent="0.2">
      <c r="A35" s="129" t="s">
        <v>57</v>
      </c>
      <c r="B35" s="519">
        <f>'РИК 83'!C38</f>
        <v>1</v>
      </c>
      <c r="C35" s="520">
        <v>1</v>
      </c>
      <c r="D35" s="521"/>
      <c r="E35" s="522"/>
      <c r="F35" s="523"/>
      <c r="G35" s="521"/>
      <c r="H35" s="523"/>
      <c r="I35" s="524"/>
      <c r="J35" s="520">
        <v>1</v>
      </c>
    </row>
    <row r="36" spans="1:10" x14ac:dyDescent="0.2">
      <c r="A36" s="129" t="s">
        <v>59</v>
      </c>
      <c r="B36" s="519">
        <f>'РИК 83'!C39</f>
        <v>1</v>
      </c>
      <c r="C36" s="520">
        <v>1</v>
      </c>
      <c r="D36" s="521"/>
      <c r="E36" s="522"/>
      <c r="F36" s="523"/>
      <c r="G36" s="521"/>
      <c r="H36" s="523"/>
      <c r="I36" s="524"/>
      <c r="J36" s="520">
        <v>1</v>
      </c>
    </row>
    <row r="37" spans="1:10" x14ac:dyDescent="0.2">
      <c r="A37" s="129" t="s">
        <v>61</v>
      </c>
      <c r="B37" s="519">
        <f>'РИК 83'!C40</f>
        <v>1</v>
      </c>
      <c r="C37" s="520">
        <v>1</v>
      </c>
      <c r="D37" s="521"/>
      <c r="E37" s="522"/>
      <c r="F37" s="523"/>
      <c r="G37" s="521"/>
      <c r="H37" s="523"/>
      <c r="I37" s="524"/>
      <c r="J37" s="520">
        <v>1</v>
      </c>
    </row>
    <row r="38" spans="1:10" x14ac:dyDescent="0.2">
      <c r="A38" s="129" t="s">
        <v>63</v>
      </c>
      <c r="B38" s="519">
        <f>'РИК 83'!C41</f>
        <v>0</v>
      </c>
      <c r="C38" s="520"/>
      <c r="D38" s="521"/>
      <c r="E38" s="522"/>
      <c r="F38" s="523"/>
      <c r="G38" s="521"/>
      <c r="H38" s="523"/>
      <c r="I38" s="524"/>
      <c r="J38" s="520"/>
    </row>
    <row r="39" spans="1:10" x14ac:dyDescent="0.2">
      <c r="A39" s="129" t="s">
        <v>65</v>
      </c>
      <c r="B39" s="519">
        <f>'РИК 83'!C42</f>
        <v>3</v>
      </c>
      <c r="C39" s="520">
        <v>2</v>
      </c>
      <c r="D39" s="521"/>
      <c r="E39" s="522"/>
      <c r="F39" s="523"/>
      <c r="G39" s="521"/>
      <c r="H39" s="523"/>
      <c r="I39" s="524"/>
      <c r="J39" s="520">
        <v>2</v>
      </c>
    </row>
    <row r="40" spans="1:10" x14ac:dyDescent="0.2">
      <c r="A40" s="46" t="s">
        <v>220</v>
      </c>
      <c r="B40" s="513">
        <f>'РИК 83'!C45</f>
        <v>6</v>
      </c>
      <c r="C40" s="514">
        <v>6</v>
      </c>
      <c r="D40" s="515"/>
      <c r="E40" s="516"/>
      <c r="F40" s="517"/>
      <c r="G40" s="515"/>
      <c r="H40" s="517"/>
      <c r="I40" s="518"/>
      <c r="J40" s="514">
        <v>6</v>
      </c>
    </row>
    <row r="41" spans="1:10" x14ac:dyDescent="0.2">
      <c r="A41" s="177" t="s">
        <v>221</v>
      </c>
      <c r="B41" s="525">
        <f>'РИК 83'!C47</f>
        <v>28</v>
      </c>
      <c r="C41" s="526">
        <v>27</v>
      </c>
      <c r="D41" s="527"/>
      <c r="E41" s="528"/>
      <c r="F41" s="529"/>
      <c r="G41" s="527"/>
      <c r="H41" s="529"/>
      <c r="I41" s="530"/>
      <c r="J41" s="529"/>
    </row>
    <row r="44" spans="1:10" ht="12.75" x14ac:dyDescent="0.2">
      <c r="A44" s="342"/>
    </row>
    <row r="45" spans="1:10" ht="49.5" customHeight="1" x14ac:dyDescent="0.2">
      <c r="A45" s="845" t="s">
        <v>367</v>
      </c>
      <c r="B45" s="845"/>
      <c r="C45" s="845"/>
      <c r="D45" s="845"/>
      <c r="E45" s="845"/>
      <c r="F45" s="845"/>
      <c r="G45" s="845"/>
      <c r="H45" s="845"/>
      <c r="I45" s="845"/>
      <c r="J45" s="845"/>
    </row>
    <row r="46" spans="1:10" ht="33.75" customHeight="1" x14ac:dyDescent="0.2">
      <c r="A46" s="845" t="s">
        <v>364</v>
      </c>
      <c r="B46" s="845"/>
      <c r="C46" s="845"/>
      <c r="D46" s="845"/>
      <c r="E46" s="845"/>
      <c r="F46" s="845"/>
      <c r="G46" s="845"/>
      <c r="H46" s="845"/>
      <c r="I46" s="845"/>
      <c r="J46" s="845"/>
    </row>
    <row r="47" spans="1:10" ht="59.25" customHeight="1" x14ac:dyDescent="0.2">
      <c r="A47" s="845" t="s">
        <v>370</v>
      </c>
      <c r="B47" s="845"/>
      <c r="C47" s="845"/>
      <c r="D47" s="845"/>
      <c r="E47" s="845"/>
      <c r="F47" s="845"/>
      <c r="G47" s="845"/>
      <c r="H47" s="845"/>
      <c r="I47" s="845"/>
      <c r="J47" s="845"/>
    </row>
    <row r="48" spans="1:10" ht="55.5" customHeight="1" x14ac:dyDescent="0.2">
      <c r="A48" s="845" t="s">
        <v>371</v>
      </c>
      <c r="B48" s="845"/>
      <c r="C48" s="845"/>
      <c r="D48" s="845"/>
      <c r="E48" s="845"/>
      <c r="F48" s="845"/>
      <c r="G48" s="845"/>
      <c r="H48" s="845"/>
      <c r="I48" s="845"/>
      <c r="J48" s="845"/>
    </row>
    <row r="49" spans="1:10" ht="84.75" customHeight="1" x14ac:dyDescent="0.2">
      <c r="A49" s="845" t="s">
        <v>372</v>
      </c>
      <c r="B49" s="845"/>
      <c r="C49" s="845"/>
      <c r="D49" s="845"/>
      <c r="E49" s="845"/>
      <c r="F49" s="845"/>
      <c r="G49" s="845"/>
      <c r="H49" s="845"/>
      <c r="I49" s="845"/>
      <c r="J49" s="845"/>
    </row>
    <row r="50" spans="1:10" ht="59.25" customHeight="1" x14ac:dyDescent="0.2">
      <c r="A50" s="845" t="s">
        <v>365</v>
      </c>
      <c r="B50" s="845"/>
      <c r="C50" s="845"/>
      <c r="D50" s="845"/>
      <c r="E50" s="845"/>
      <c r="F50" s="845"/>
      <c r="G50" s="845"/>
      <c r="H50" s="845"/>
      <c r="I50" s="845"/>
      <c r="J50" s="845"/>
    </row>
    <row r="51" spans="1:10" ht="93.75" customHeight="1" x14ac:dyDescent="0.2">
      <c r="A51" s="845" t="s">
        <v>369</v>
      </c>
      <c r="B51" s="845"/>
      <c r="C51" s="845"/>
      <c r="D51" s="845"/>
      <c r="E51" s="845"/>
      <c r="F51" s="845"/>
      <c r="G51" s="845"/>
      <c r="H51" s="845"/>
      <c r="I51" s="845"/>
      <c r="J51" s="845"/>
    </row>
    <row r="52" spans="1:10" ht="72.75" customHeight="1" x14ac:dyDescent="0.2">
      <c r="A52" s="845" t="s">
        <v>366</v>
      </c>
      <c r="B52" s="845"/>
      <c r="C52" s="845"/>
      <c r="D52" s="845"/>
      <c r="E52" s="845"/>
      <c r="F52" s="845"/>
      <c r="G52" s="845"/>
      <c r="H52" s="845"/>
      <c r="I52" s="845"/>
      <c r="J52" s="845"/>
    </row>
    <row r="53" spans="1:10" ht="80.25" customHeight="1" x14ac:dyDescent="0.2">
      <c r="A53" s="845" t="s">
        <v>368</v>
      </c>
      <c r="B53" s="845"/>
      <c r="C53" s="845"/>
      <c r="D53" s="845"/>
      <c r="E53" s="845"/>
      <c r="F53" s="845"/>
      <c r="G53" s="845"/>
      <c r="H53" s="845"/>
      <c r="I53" s="845"/>
      <c r="J53" s="845"/>
    </row>
  </sheetData>
  <mergeCells count="17">
    <mergeCell ref="A53:J53"/>
    <mergeCell ref="A50:J50"/>
    <mergeCell ref="A51:J51"/>
    <mergeCell ref="A52:J52"/>
    <mergeCell ref="A45:J45"/>
    <mergeCell ref="A46:J46"/>
    <mergeCell ref="A47:J47"/>
    <mergeCell ref="A48:J48"/>
    <mergeCell ref="A49:J49"/>
    <mergeCell ref="D3:F3"/>
    <mergeCell ref="G3:H3"/>
    <mergeCell ref="C2:C4"/>
    <mergeCell ref="D2:J2"/>
    <mergeCell ref="A2:A4"/>
    <mergeCell ref="B2:B4"/>
    <mergeCell ref="I3:I4"/>
    <mergeCell ref="J3:J4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T42"/>
  <sheetViews>
    <sheetView topLeftCell="A7" workbookViewId="0">
      <selection activeCell="O19" sqref="O19"/>
    </sheetView>
  </sheetViews>
  <sheetFormatPr defaultColWidth="8.85546875" defaultRowHeight="12" x14ac:dyDescent="0.2"/>
  <cols>
    <col min="1" max="1" width="40.7109375" style="3" customWidth="1"/>
    <col min="2" max="2" width="3" style="10" customWidth="1"/>
    <col min="3" max="4" width="5.5703125" style="3" customWidth="1"/>
    <col min="5" max="5" width="6.7109375" style="3" customWidth="1"/>
    <col min="6" max="11" width="5.5703125" style="3" customWidth="1"/>
    <col min="12" max="12" width="6.85546875" style="3" customWidth="1"/>
    <col min="13" max="17" width="5.5703125" style="3" customWidth="1"/>
    <col min="18" max="18" width="8.85546875" style="3"/>
    <col min="19" max="20" width="4.7109375" style="3" customWidth="1"/>
    <col min="21" max="16384" width="8.85546875" style="3"/>
  </cols>
  <sheetData>
    <row r="1" spans="1:20" ht="14.25" x14ac:dyDescent="0.2">
      <c r="A1" s="5" t="s">
        <v>122</v>
      </c>
    </row>
    <row r="2" spans="1:20" ht="14.25" customHeight="1" x14ac:dyDescent="0.2">
      <c r="A2" s="812"/>
      <c r="B2" s="852" t="s">
        <v>81</v>
      </c>
      <c r="C2" s="817" t="s">
        <v>111</v>
      </c>
      <c r="D2" s="855" t="s">
        <v>202</v>
      </c>
      <c r="E2" s="856"/>
      <c r="F2" s="856"/>
      <c r="G2" s="856"/>
      <c r="H2" s="856"/>
      <c r="I2" s="856"/>
      <c r="J2" s="857"/>
      <c r="K2" s="866" t="s">
        <v>198</v>
      </c>
      <c r="L2" s="858" t="s">
        <v>123</v>
      </c>
      <c r="M2" s="849" t="s">
        <v>177</v>
      </c>
      <c r="N2" s="850"/>
      <c r="O2" s="850"/>
      <c r="P2" s="850"/>
      <c r="Q2" s="851"/>
    </row>
    <row r="3" spans="1:20" ht="14.25" customHeight="1" x14ac:dyDescent="0.2">
      <c r="A3" s="813"/>
      <c r="B3" s="853"/>
      <c r="C3" s="818"/>
      <c r="D3" s="861" t="s">
        <v>386</v>
      </c>
      <c r="E3" s="862" t="s">
        <v>131</v>
      </c>
      <c r="F3" s="862" t="s">
        <v>387</v>
      </c>
      <c r="G3" s="864" t="s">
        <v>124</v>
      </c>
      <c r="H3" s="864"/>
      <c r="I3" s="864"/>
      <c r="J3" s="865"/>
      <c r="K3" s="867"/>
      <c r="L3" s="859"/>
      <c r="M3" s="846" t="s">
        <v>124</v>
      </c>
      <c r="N3" s="847"/>
      <c r="O3" s="847"/>
      <c r="P3" s="847"/>
      <c r="Q3" s="848"/>
    </row>
    <row r="4" spans="1:20" ht="135.75" customHeight="1" x14ac:dyDescent="0.2">
      <c r="A4" s="814"/>
      <c r="B4" s="854"/>
      <c r="C4" s="819"/>
      <c r="D4" s="755"/>
      <c r="E4" s="863"/>
      <c r="F4" s="863"/>
      <c r="G4" s="53" t="s">
        <v>125</v>
      </c>
      <c r="H4" s="53" t="s">
        <v>126</v>
      </c>
      <c r="I4" s="53" t="s">
        <v>127</v>
      </c>
      <c r="J4" s="119" t="s">
        <v>128</v>
      </c>
      <c r="K4" s="868"/>
      <c r="L4" s="860"/>
      <c r="M4" s="117" t="s">
        <v>178</v>
      </c>
      <c r="N4" s="42" t="s">
        <v>180</v>
      </c>
      <c r="O4" s="42" t="s">
        <v>181</v>
      </c>
      <c r="P4" s="42" t="s">
        <v>182</v>
      </c>
      <c r="Q4" s="112" t="s">
        <v>179</v>
      </c>
      <c r="S4" s="358" t="s">
        <v>380</v>
      </c>
      <c r="T4" s="358" t="s">
        <v>381</v>
      </c>
    </row>
    <row r="5" spans="1:20" s="14" customFormat="1" ht="9.75" x14ac:dyDescent="0.2">
      <c r="A5" s="125"/>
      <c r="B5" s="121">
        <v>2</v>
      </c>
      <c r="C5" s="122">
        <v>3</v>
      </c>
      <c r="D5" s="123">
        <v>4</v>
      </c>
      <c r="E5" s="124">
        <v>5</v>
      </c>
      <c r="F5" s="124">
        <v>6</v>
      </c>
      <c r="G5" s="124">
        <v>7</v>
      </c>
      <c r="H5" s="124">
        <v>8</v>
      </c>
      <c r="I5" s="124">
        <v>9</v>
      </c>
      <c r="J5" s="121">
        <v>10</v>
      </c>
      <c r="K5" s="156">
        <v>11</v>
      </c>
      <c r="L5" s="122">
        <v>12</v>
      </c>
      <c r="M5" s="125">
        <v>13</v>
      </c>
      <c r="N5" s="124">
        <v>14</v>
      </c>
      <c r="O5" s="124">
        <v>15</v>
      </c>
      <c r="P5" s="124">
        <v>16</v>
      </c>
      <c r="Q5" s="126">
        <v>17</v>
      </c>
    </row>
    <row r="6" spans="1:20" ht="12" customHeight="1" x14ac:dyDescent="0.2">
      <c r="A6" s="127" t="s">
        <v>158</v>
      </c>
      <c r="B6" s="120" t="s">
        <v>1</v>
      </c>
      <c r="C6" s="538">
        <f>Движение!C8+Движение!C12</f>
        <v>62</v>
      </c>
      <c r="D6" s="539">
        <f>Движение!D8+Движение!D12</f>
        <v>4</v>
      </c>
      <c r="E6" s="540">
        <f>E8</f>
        <v>0</v>
      </c>
      <c r="F6" s="540">
        <f>Движение!F8+Движение!F12</f>
        <v>3</v>
      </c>
      <c r="G6" s="540">
        <f>Движение!G8+Движение!G12</f>
        <v>0</v>
      </c>
      <c r="H6" s="540">
        <f>Движение!H8+Движение!H12</f>
        <v>0</v>
      </c>
      <c r="I6" s="540">
        <f>Движение!I8+Движение!I12</f>
        <v>0</v>
      </c>
      <c r="J6" s="541">
        <f>Движение!J8+Движение!J12</f>
        <v>3</v>
      </c>
      <c r="K6" s="159">
        <f>F6/C6*100</f>
        <v>4.838709677419355</v>
      </c>
      <c r="L6" s="159">
        <f>L8+L12</f>
        <v>0</v>
      </c>
      <c r="M6" s="542">
        <f>M8+M12</f>
        <v>2</v>
      </c>
      <c r="N6" s="543">
        <f t="shared" ref="N6:Q6" si="0">N8+N12</f>
        <v>1</v>
      </c>
      <c r="O6" s="543">
        <f t="shared" si="0"/>
        <v>0</v>
      </c>
      <c r="P6" s="543">
        <f t="shared" si="0"/>
        <v>0</v>
      </c>
      <c r="Q6" s="544">
        <f t="shared" si="0"/>
        <v>0</v>
      </c>
      <c r="S6" s="149">
        <f>F6-G6-H6-I6-J6</f>
        <v>0</v>
      </c>
      <c r="T6" s="149">
        <f>F6-M6-N6-O6-P6-Q6</f>
        <v>0</v>
      </c>
    </row>
    <row r="7" spans="1:20" x14ac:dyDescent="0.2">
      <c r="A7" s="43" t="s">
        <v>4</v>
      </c>
      <c r="B7" s="28"/>
      <c r="C7" s="545"/>
      <c r="D7" s="546"/>
      <c r="E7" s="547"/>
      <c r="F7" s="547"/>
      <c r="G7" s="547"/>
      <c r="H7" s="547"/>
      <c r="I7" s="547"/>
      <c r="J7" s="548"/>
      <c r="K7" s="157"/>
      <c r="L7" s="549"/>
      <c r="M7" s="550"/>
      <c r="N7" s="547"/>
      <c r="O7" s="547"/>
      <c r="P7" s="547"/>
      <c r="Q7" s="551"/>
      <c r="S7" s="149">
        <f t="shared" ref="S7:S41" si="1">F7-G7-H7-I7-J7</f>
        <v>0</v>
      </c>
      <c r="T7" s="149">
        <f t="shared" ref="T7:T41" si="2">F7-M7-N7-O7-P7-Q7</f>
        <v>0</v>
      </c>
    </row>
    <row r="8" spans="1:20" x14ac:dyDescent="0.2">
      <c r="A8" s="128" t="s">
        <v>82</v>
      </c>
      <c r="B8" s="116" t="s">
        <v>2</v>
      </c>
      <c r="C8" s="538">
        <f>C10+C11</f>
        <v>4</v>
      </c>
      <c r="D8" s="552">
        <f>D10+D11</f>
        <v>1</v>
      </c>
      <c r="E8" s="553">
        <f>E10+E11</f>
        <v>0</v>
      </c>
      <c r="F8" s="553">
        <f t="shared" ref="F8:J8" si="3">F10+F11</f>
        <v>0</v>
      </c>
      <c r="G8" s="553">
        <f t="shared" si="3"/>
        <v>0</v>
      </c>
      <c r="H8" s="553">
        <f t="shared" si="3"/>
        <v>0</v>
      </c>
      <c r="I8" s="553">
        <f t="shared" si="3"/>
        <v>0</v>
      </c>
      <c r="J8" s="553">
        <f t="shared" si="3"/>
        <v>0</v>
      </c>
      <c r="K8" s="158">
        <f t="shared" ref="K8:K41" si="4">F8/C8*100</f>
        <v>0</v>
      </c>
      <c r="L8" s="538">
        <f>SUM(L10:L11)</f>
        <v>0</v>
      </c>
      <c r="M8" s="553">
        <f t="shared" ref="M8:Q8" si="5">M10+M11</f>
        <v>0</v>
      </c>
      <c r="N8" s="553">
        <f t="shared" si="5"/>
        <v>0</v>
      </c>
      <c r="O8" s="553">
        <f t="shared" si="5"/>
        <v>0</v>
      </c>
      <c r="P8" s="553">
        <f t="shared" si="5"/>
        <v>0</v>
      </c>
      <c r="Q8" s="554">
        <f t="shared" si="5"/>
        <v>0</v>
      </c>
      <c r="S8" s="149">
        <f t="shared" si="1"/>
        <v>0</v>
      </c>
      <c r="T8" s="149">
        <f t="shared" si="2"/>
        <v>0</v>
      </c>
    </row>
    <row r="9" spans="1:20" x14ac:dyDescent="0.2">
      <c r="A9" s="18" t="s">
        <v>12</v>
      </c>
      <c r="B9" s="28"/>
      <c r="C9" s="545"/>
      <c r="D9" s="555"/>
      <c r="E9" s="556"/>
      <c r="F9" s="556"/>
      <c r="G9" s="556"/>
      <c r="H9" s="556"/>
      <c r="I9" s="556"/>
      <c r="J9" s="557"/>
      <c r="K9" s="157"/>
      <c r="L9" s="558"/>
      <c r="M9" s="559"/>
      <c r="N9" s="556"/>
      <c r="O9" s="556"/>
      <c r="P9" s="556"/>
      <c r="Q9" s="560"/>
      <c r="S9" s="149">
        <f t="shared" si="1"/>
        <v>0</v>
      </c>
      <c r="T9" s="149">
        <f t="shared" si="2"/>
        <v>0</v>
      </c>
    </row>
    <row r="10" spans="1:20" ht="11.45" customHeight="1" x14ac:dyDescent="0.2">
      <c r="A10" s="129" t="s">
        <v>13</v>
      </c>
      <c r="B10" s="28" t="s">
        <v>3</v>
      </c>
      <c r="C10" s="538">
        <f>'РИК 83'!C10</f>
        <v>1</v>
      </c>
      <c r="D10" s="555"/>
      <c r="E10" s="556"/>
      <c r="F10" s="556"/>
      <c r="G10" s="556"/>
      <c r="H10" s="556"/>
      <c r="I10" s="556"/>
      <c r="J10" s="557"/>
      <c r="K10" s="157">
        <f t="shared" si="4"/>
        <v>0</v>
      </c>
      <c r="L10" s="558"/>
      <c r="M10" s="559"/>
      <c r="N10" s="556"/>
      <c r="O10" s="556"/>
      <c r="P10" s="556"/>
      <c r="Q10" s="560"/>
      <c r="S10" s="149">
        <f>F10-G10-H10-I10-J10</f>
        <v>0</v>
      </c>
      <c r="T10" s="149">
        <f>F10-M10-N10-O10-P10-Q10</f>
        <v>0</v>
      </c>
    </row>
    <row r="11" spans="1:20" x14ac:dyDescent="0.2">
      <c r="A11" s="129" t="s">
        <v>147</v>
      </c>
      <c r="B11" s="28" t="s">
        <v>14</v>
      </c>
      <c r="C11" s="538">
        <f>'РИК 83'!C11</f>
        <v>3</v>
      </c>
      <c r="D11" s="555">
        <v>1</v>
      </c>
      <c r="E11" s="556"/>
      <c r="F11" s="556"/>
      <c r="G11" s="556"/>
      <c r="H11" s="556"/>
      <c r="I11" s="556"/>
      <c r="J11" s="557"/>
      <c r="K11" s="157">
        <f t="shared" si="4"/>
        <v>0</v>
      </c>
      <c r="L11" s="558"/>
      <c r="M11" s="559"/>
      <c r="N11" s="556"/>
      <c r="O11" s="556"/>
      <c r="P11" s="556"/>
      <c r="Q11" s="560"/>
      <c r="S11" s="149">
        <f t="shared" si="1"/>
        <v>0</v>
      </c>
      <c r="T11" s="149">
        <f t="shared" si="2"/>
        <v>0</v>
      </c>
    </row>
    <row r="12" spans="1:20" x14ac:dyDescent="0.2">
      <c r="A12" s="128" t="s">
        <v>156</v>
      </c>
      <c r="B12" s="50" t="s">
        <v>19</v>
      </c>
      <c r="C12" s="538">
        <f>C13+C35+C36+C37+C38+C39+C40+C41</f>
        <v>58</v>
      </c>
      <c r="D12" s="561">
        <f>D13+D35+D36+D37+D38+D39+D40+D41</f>
        <v>3</v>
      </c>
      <c r="E12" s="562" t="s">
        <v>103</v>
      </c>
      <c r="F12" s="561">
        <f>F13+F35+F36+F37+F38+F39+F40+F41</f>
        <v>3</v>
      </c>
      <c r="G12" s="561">
        <f t="shared" ref="G12:J12" si="6">G13+G35+G36+G37+G38+G39+G40+G41</f>
        <v>0</v>
      </c>
      <c r="H12" s="561">
        <f t="shared" si="6"/>
        <v>0</v>
      </c>
      <c r="I12" s="561">
        <f t="shared" si="6"/>
        <v>0</v>
      </c>
      <c r="J12" s="561">
        <f t="shared" si="6"/>
        <v>3</v>
      </c>
      <c r="K12" s="158">
        <f t="shared" si="4"/>
        <v>5.1724137931034484</v>
      </c>
      <c r="L12" s="538">
        <f>SUM(L15:L41)</f>
        <v>0</v>
      </c>
      <c r="M12" s="561">
        <f>M13+M35+M36+M37+M38+M39+M40+M41</f>
        <v>2</v>
      </c>
      <c r="N12" s="561">
        <f>N13+N35+N36+N37+N38+N39+N40+N41</f>
        <v>1</v>
      </c>
      <c r="O12" s="561">
        <f t="shared" ref="O12" si="7">O13+O35+O36+O37+O38+O39+O40+O41</f>
        <v>0</v>
      </c>
      <c r="P12" s="561">
        <f t="shared" ref="P12" si="8">P13+P35+P36+P37+P38+P39+P40+P41</f>
        <v>0</v>
      </c>
      <c r="Q12" s="554">
        <f t="shared" ref="Q12" si="9">Q13+Q35+Q36+Q37+Q38+Q39+Q40+Q41</f>
        <v>0</v>
      </c>
      <c r="S12" s="149">
        <f t="shared" si="1"/>
        <v>0</v>
      </c>
      <c r="T12" s="149">
        <f t="shared" si="2"/>
        <v>0</v>
      </c>
    </row>
    <row r="13" spans="1:20" x14ac:dyDescent="0.2">
      <c r="A13" s="146" t="s">
        <v>157</v>
      </c>
      <c r="B13" s="50" t="s">
        <v>21</v>
      </c>
      <c r="C13" s="538">
        <f>SUM(C15:C34)</f>
        <v>51</v>
      </c>
      <c r="D13" s="561">
        <f>SUM(D15:D34)</f>
        <v>3</v>
      </c>
      <c r="E13" s="562" t="s">
        <v>103</v>
      </c>
      <c r="F13" s="561">
        <f>SUM(F15:F34)</f>
        <v>3</v>
      </c>
      <c r="G13" s="561">
        <f t="shared" ref="G13:J13" si="10">SUM(G15:G34)</f>
        <v>0</v>
      </c>
      <c r="H13" s="561">
        <f t="shared" si="10"/>
        <v>0</v>
      </c>
      <c r="I13" s="561">
        <f t="shared" si="10"/>
        <v>0</v>
      </c>
      <c r="J13" s="561">
        <f t="shared" si="10"/>
        <v>3</v>
      </c>
      <c r="K13" s="158">
        <f t="shared" si="4"/>
        <v>5.8823529411764701</v>
      </c>
      <c r="L13" s="538">
        <f>SUM(L15:L34)</f>
        <v>0</v>
      </c>
      <c r="M13" s="561">
        <f>SUM(M15:M34)</f>
        <v>2</v>
      </c>
      <c r="N13" s="561">
        <f t="shared" ref="N13:Q13" si="11">SUM(N15:N34)</f>
        <v>1</v>
      </c>
      <c r="O13" s="561">
        <f t="shared" si="11"/>
        <v>0</v>
      </c>
      <c r="P13" s="561">
        <f t="shared" si="11"/>
        <v>0</v>
      </c>
      <c r="Q13" s="554">
        <f t="shared" si="11"/>
        <v>0</v>
      </c>
      <c r="S13" s="149">
        <f t="shared" si="1"/>
        <v>0</v>
      </c>
      <c r="T13" s="149">
        <f t="shared" si="2"/>
        <v>0</v>
      </c>
    </row>
    <row r="14" spans="1:20" x14ac:dyDescent="0.2">
      <c r="A14" s="129" t="s">
        <v>4</v>
      </c>
      <c r="B14" s="28"/>
      <c r="C14" s="545"/>
      <c r="D14" s="555"/>
      <c r="E14" s="563"/>
      <c r="F14" s="556"/>
      <c r="G14" s="556"/>
      <c r="H14" s="556"/>
      <c r="I14" s="556"/>
      <c r="J14" s="557"/>
      <c r="K14" s="157"/>
      <c r="L14" s="558"/>
      <c r="M14" s="559"/>
      <c r="N14" s="556"/>
      <c r="O14" s="556"/>
      <c r="P14" s="556"/>
      <c r="Q14" s="560"/>
      <c r="S14" s="149">
        <f t="shared" si="1"/>
        <v>0</v>
      </c>
      <c r="T14" s="149">
        <f t="shared" si="2"/>
        <v>0</v>
      </c>
    </row>
    <row r="15" spans="1:20" x14ac:dyDescent="0.2">
      <c r="A15" s="176" t="s">
        <v>150</v>
      </c>
      <c r="B15" s="28" t="s">
        <v>22</v>
      </c>
      <c r="C15" s="538">
        <f>'РИК 83'!C16</f>
        <v>16</v>
      </c>
      <c r="D15" s="555"/>
      <c r="E15" s="563" t="s">
        <v>103</v>
      </c>
      <c r="F15" s="556"/>
      <c r="G15" s="556"/>
      <c r="H15" s="556"/>
      <c r="I15" s="556"/>
      <c r="J15" s="557"/>
      <c r="K15" s="157">
        <f t="shared" si="4"/>
        <v>0</v>
      </c>
      <c r="L15" s="558"/>
      <c r="M15" s="559"/>
      <c r="N15" s="556"/>
      <c r="O15" s="556"/>
      <c r="P15" s="556"/>
      <c r="Q15" s="560"/>
      <c r="S15" s="149">
        <f t="shared" si="1"/>
        <v>0</v>
      </c>
      <c r="T15" s="149">
        <f t="shared" si="2"/>
        <v>0</v>
      </c>
    </row>
    <row r="16" spans="1:20" x14ac:dyDescent="0.2">
      <c r="A16" s="176" t="s">
        <v>20</v>
      </c>
      <c r="B16" s="28" t="s">
        <v>24</v>
      </c>
      <c r="C16" s="538">
        <f>'РИК 83'!C17</f>
        <v>5</v>
      </c>
      <c r="D16" s="555">
        <v>1</v>
      </c>
      <c r="E16" s="563" t="s">
        <v>103</v>
      </c>
      <c r="F16" s="556">
        <v>2</v>
      </c>
      <c r="G16" s="556"/>
      <c r="H16" s="556"/>
      <c r="I16" s="556"/>
      <c r="J16" s="557">
        <v>2</v>
      </c>
      <c r="K16" s="157">
        <f t="shared" si="4"/>
        <v>40</v>
      </c>
      <c r="L16" s="558"/>
      <c r="M16" s="559">
        <v>1</v>
      </c>
      <c r="N16" s="556">
        <v>1</v>
      </c>
      <c r="O16" s="556"/>
      <c r="P16" s="556"/>
      <c r="Q16" s="560"/>
      <c r="S16" s="149">
        <f t="shared" si="1"/>
        <v>0</v>
      </c>
      <c r="T16" s="149">
        <f t="shared" si="2"/>
        <v>0</v>
      </c>
    </row>
    <row r="17" spans="1:20" x14ac:dyDescent="0.2">
      <c r="A17" s="176" t="s">
        <v>68</v>
      </c>
      <c r="B17" s="28" t="s">
        <v>26</v>
      </c>
      <c r="C17" s="538">
        <f>'РИК 83'!C18</f>
        <v>0</v>
      </c>
      <c r="D17" s="555"/>
      <c r="E17" s="563" t="s">
        <v>103</v>
      </c>
      <c r="F17" s="556"/>
      <c r="G17" s="556"/>
      <c r="H17" s="556"/>
      <c r="I17" s="556"/>
      <c r="J17" s="557"/>
      <c r="K17" s="157" t="e">
        <f t="shared" si="4"/>
        <v>#DIV/0!</v>
      </c>
      <c r="L17" s="558"/>
      <c r="M17" s="559"/>
      <c r="N17" s="556"/>
      <c r="O17" s="556"/>
      <c r="P17" s="556"/>
      <c r="Q17" s="560"/>
      <c r="S17" s="149">
        <f t="shared" si="1"/>
        <v>0</v>
      </c>
      <c r="T17" s="149">
        <f t="shared" si="2"/>
        <v>0</v>
      </c>
    </row>
    <row r="18" spans="1:20" x14ac:dyDescent="0.2">
      <c r="A18" s="176" t="s">
        <v>69</v>
      </c>
      <c r="B18" s="28" t="s">
        <v>28</v>
      </c>
      <c r="C18" s="538">
        <f>'РИК 83'!C19</f>
        <v>3</v>
      </c>
      <c r="D18" s="555"/>
      <c r="E18" s="563" t="s">
        <v>103</v>
      </c>
      <c r="F18" s="556"/>
      <c r="G18" s="556"/>
      <c r="H18" s="556"/>
      <c r="I18" s="556"/>
      <c r="J18" s="557"/>
      <c r="K18" s="157">
        <f t="shared" si="4"/>
        <v>0</v>
      </c>
      <c r="L18" s="558"/>
      <c r="M18" s="559"/>
      <c r="N18" s="556"/>
      <c r="O18" s="556"/>
      <c r="P18" s="556"/>
      <c r="Q18" s="560"/>
      <c r="S18" s="149">
        <f t="shared" si="1"/>
        <v>0</v>
      </c>
      <c r="T18" s="149">
        <f t="shared" si="2"/>
        <v>0</v>
      </c>
    </row>
    <row r="19" spans="1:20" x14ac:dyDescent="0.2">
      <c r="A19" s="176" t="s">
        <v>23</v>
      </c>
      <c r="B19" s="28" t="s">
        <v>30</v>
      </c>
      <c r="C19" s="538">
        <f>'РИК 83'!C20</f>
        <v>4</v>
      </c>
      <c r="D19" s="555"/>
      <c r="E19" s="563" t="s">
        <v>103</v>
      </c>
      <c r="F19" s="556"/>
      <c r="G19" s="556"/>
      <c r="H19" s="556"/>
      <c r="I19" s="556"/>
      <c r="J19" s="557"/>
      <c r="K19" s="157">
        <f t="shared" si="4"/>
        <v>0</v>
      </c>
      <c r="L19" s="558"/>
      <c r="M19" s="559"/>
      <c r="N19" s="556"/>
      <c r="O19" s="556"/>
      <c r="P19" s="556"/>
      <c r="Q19" s="560"/>
      <c r="S19" s="149">
        <f t="shared" si="1"/>
        <v>0</v>
      </c>
      <c r="T19" s="149">
        <f t="shared" si="2"/>
        <v>0</v>
      </c>
    </row>
    <row r="20" spans="1:20" x14ac:dyDescent="0.2">
      <c r="A20" s="176" t="s">
        <v>25</v>
      </c>
      <c r="B20" s="28" t="s">
        <v>32</v>
      </c>
      <c r="C20" s="538">
        <f>'РИК 83'!C21</f>
        <v>2</v>
      </c>
      <c r="D20" s="555"/>
      <c r="E20" s="563" t="s">
        <v>103</v>
      </c>
      <c r="F20" s="556"/>
      <c r="G20" s="556"/>
      <c r="H20" s="556"/>
      <c r="I20" s="556"/>
      <c r="J20" s="557"/>
      <c r="K20" s="157">
        <f t="shared" si="4"/>
        <v>0</v>
      </c>
      <c r="L20" s="558"/>
      <c r="M20" s="559"/>
      <c r="N20" s="556"/>
      <c r="O20" s="556"/>
      <c r="P20" s="556"/>
      <c r="Q20" s="560"/>
      <c r="S20" s="149">
        <f t="shared" si="1"/>
        <v>0</v>
      </c>
      <c r="T20" s="149">
        <f t="shared" si="2"/>
        <v>0</v>
      </c>
    </row>
    <row r="21" spans="1:20" x14ac:dyDescent="0.2">
      <c r="A21" s="176" t="s">
        <v>27</v>
      </c>
      <c r="B21" s="28" t="s">
        <v>34</v>
      </c>
      <c r="C21" s="538">
        <f>'РИК 83'!C22</f>
        <v>1</v>
      </c>
      <c r="D21" s="555"/>
      <c r="E21" s="563" t="s">
        <v>103</v>
      </c>
      <c r="F21" s="556"/>
      <c r="G21" s="556"/>
      <c r="H21" s="556"/>
      <c r="I21" s="556"/>
      <c r="J21" s="557"/>
      <c r="K21" s="157">
        <f t="shared" si="4"/>
        <v>0</v>
      </c>
      <c r="L21" s="558"/>
      <c r="M21" s="559"/>
      <c r="N21" s="556"/>
      <c r="O21" s="556"/>
      <c r="P21" s="556"/>
      <c r="Q21" s="560"/>
      <c r="S21" s="149">
        <f t="shared" si="1"/>
        <v>0</v>
      </c>
      <c r="T21" s="149">
        <f t="shared" si="2"/>
        <v>0</v>
      </c>
    </row>
    <row r="22" spans="1:20" x14ac:dyDescent="0.2">
      <c r="A22" s="176" t="s">
        <v>29</v>
      </c>
      <c r="B22" s="28" t="s">
        <v>36</v>
      </c>
      <c r="C22" s="538">
        <f>'РИК 83'!C23</f>
        <v>1</v>
      </c>
      <c r="D22" s="555"/>
      <c r="E22" s="563" t="s">
        <v>103</v>
      </c>
      <c r="F22" s="556"/>
      <c r="G22" s="556"/>
      <c r="H22" s="556"/>
      <c r="I22" s="556"/>
      <c r="J22" s="557"/>
      <c r="K22" s="157">
        <f t="shared" si="4"/>
        <v>0</v>
      </c>
      <c r="L22" s="558"/>
      <c r="M22" s="559"/>
      <c r="N22" s="556"/>
      <c r="O22" s="556"/>
      <c r="P22" s="556"/>
      <c r="Q22" s="560"/>
      <c r="S22" s="149">
        <f t="shared" si="1"/>
        <v>0</v>
      </c>
      <c r="T22" s="149">
        <f t="shared" si="2"/>
        <v>0</v>
      </c>
    </row>
    <row r="23" spans="1:20" x14ac:dyDescent="0.2">
      <c r="A23" s="176" t="s">
        <v>31</v>
      </c>
      <c r="B23" s="28" t="s">
        <v>38</v>
      </c>
      <c r="C23" s="538">
        <f>'РИК 83'!C24</f>
        <v>1</v>
      </c>
      <c r="D23" s="555"/>
      <c r="E23" s="563" t="s">
        <v>103</v>
      </c>
      <c r="F23" s="556"/>
      <c r="G23" s="556"/>
      <c r="H23" s="556"/>
      <c r="I23" s="556"/>
      <c r="J23" s="557"/>
      <c r="K23" s="157">
        <f t="shared" si="4"/>
        <v>0</v>
      </c>
      <c r="L23" s="558"/>
      <c r="M23" s="559"/>
      <c r="N23" s="556"/>
      <c r="O23" s="556"/>
      <c r="P23" s="556"/>
      <c r="Q23" s="560"/>
      <c r="S23" s="149">
        <f t="shared" si="1"/>
        <v>0</v>
      </c>
      <c r="T23" s="149">
        <f t="shared" si="2"/>
        <v>0</v>
      </c>
    </row>
    <row r="24" spans="1:20" x14ac:dyDescent="0.2">
      <c r="A24" s="176" t="s">
        <v>33</v>
      </c>
      <c r="B24" s="28" t="s">
        <v>40</v>
      </c>
      <c r="C24" s="538">
        <f>'РИК 83'!C25</f>
        <v>1</v>
      </c>
      <c r="D24" s="555"/>
      <c r="E24" s="563" t="s">
        <v>103</v>
      </c>
      <c r="F24" s="556"/>
      <c r="G24" s="556"/>
      <c r="H24" s="556"/>
      <c r="I24" s="556"/>
      <c r="J24" s="557"/>
      <c r="K24" s="157">
        <f t="shared" si="4"/>
        <v>0</v>
      </c>
      <c r="L24" s="558"/>
      <c r="M24" s="559"/>
      <c r="N24" s="556"/>
      <c r="O24" s="556"/>
      <c r="P24" s="556"/>
      <c r="Q24" s="560"/>
      <c r="S24" s="149">
        <f t="shared" si="1"/>
        <v>0</v>
      </c>
      <c r="T24" s="149">
        <f t="shared" si="2"/>
        <v>0</v>
      </c>
    </row>
    <row r="25" spans="1:20" x14ac:dyDescent="0.2">
      <c r="A25" s="176" t="s">
        <v>35</v>
      </c>
      <c r="B25" s="28" t="s">
        <v>42</v>
      </c>
      <c r="C25" s="538">
        <f>'РИК 83'!C26</f>
        <v>6</v>
      </c>
      <c r="D25" s="555">
        <v>2</v>
      </c>
      <c r="E25" s="563" t="s">
        <v>103</v>
      </c>
      <c r="F25" s="556">
        <v>1</v>
      </c>
      <c r="G25" s="556"/>
      <c r="H25" s="556"/>
      <c r="I25" s="556"/>
      <c r="J25" s="557">
        <v>1</v>
      </c>
      <c r="K25" s="157">
        <f t="shared" si="4"/>
        <v>16.666666666666664</v>
      </c>
      <c r="L25" s="558"/>
      <c r="M25" s="559">
        <v>1</v>
      </c>
      <c r="N25" s="556"/>
      <c r="O25" s="556"/>
      <c r="P25" s="556"/>
      <c r="Q25" s="560"/>
      <c r="S25" s="149">
        <f t="shared" si="1"/>
        <v>0</v>
      </c>
      <c r="T25" s="149">
        <f t="shared" si="2"/>
        <v>0</v>
      </c>
    </row>
    <row r="26" spans="1:20" x14ac:dyDescent="0.2">
      <c r="A26" s="176" t="s">
        <v>37</v>
      </c>
      <c r="B26" s="28" t="s">
        <v>44</v>
      </c>
      <c r="C26" s="538">
        <f>'РИК 83'!C27</f>
        <v>1</v>
      </c>
      <c r="D26" s="555"/>
      <c r="E26" s="563" t="s">
        <v>103</v>
      </c>
      <c r="F26" s="556"/>
      <c r="G26" s="556"/>
      <c r="H26" s="556"/>
      <c r="I26" s="556"/>
      <c r="J26" s="557"/>
      <c r="K26" s="157">
        <f t="shared" si="4"/>
        <v>0</v>
      </c>
      <c r="L26" s="558"/>
      <c r="M26" s="559"/>
      <c r="N26" s="556"/>
      <c r="O26" s="556"/>
      <c r="P26" s="556"/>
      <c r="Q26" s="560"/>
      <c r="S26" s="149">
        <f t="shared" si="1"/>
        <v>0</v>
      </c>
      <c r="T26" s="149">
        <f t="shared" si="2"/>
        <v>0</v>
      </c>
    </row>
    <row r="27" spans="1:20" x14ac:dyDescent="0.2">
      <c r="A27" s="176" t="s">
        <v>39</v>
      </c>
      <c r="B27" s="28" t="s">
        <v>45</v>
      </c>
      <c r="C27" s="538">
        <f>'РИК 83'!C28</f>
        <v>0</v>
      </c>
      <c r="D27" s="555"/>
      <c r="E27" s="563" t="s">
        <v>103</v>
      </c>
      <c r="F27" s="556"/>
      <c r="G27" s="556"/>
      <c r="H27" s="556"/>
      <c r="I27" s="556"/>
      <c r="J27" s="557"/>
      <c r="K27" s="157" t="e">
        <f t="shared" si="4"/>
        <v>#DIV/0!</v>
      </c>
      <c r="L27" s="558"/>
      <c r="M27" s="559"/>
      <c r="N27" s="556"/>
      <c r="O27" s="556"/>
      <c r="P27" s="556"/>
      <c r="Q27" s="560"/>
      <c r="S27" s="149">
        <f t="shared" si="1"/>
        <v>0</v>
      </c>
      <c r="T27" s="149">
        <f t="shared" si="2"/>
        <v>0</v>
      </c>
    </row>
    <row r="28" spans="1:20" x14ac:dyDescent="0.2">
      <c r="A28" s="176" t="s">
        <v>41</v>
      </c>
      <c r="B28" s="28" t="s">
        <v>46</v>
      </c>
      <c r="C28" s="538">
        <f>'РИК 83'!C29</f>
        <v>0</v>
      </c>
      <c r="D28" s="555"/>
      <c r="E28" s="563" t="s">
        <v>103</v>
      </c>
      <c r="F28" s="556"/>
      <c r="G28" s="556"/>
      <c r="H28" s="556"/>
      <c r="I28" s="556"/>
      <c r="J28" s="557"/>
      <c r="K28" s="157" t="e">
        <f t="shared" si="4"/>
        <v>#DIV/0!</v>
      </c>
      <c r="L28" s="558"/>
      <c r="M28" s="559"/>
      <c r="N28" s="556"/>
      <c r="O28" s="556"/>
      <c r="P28" s="556"/>
      <c r="Q28" s="560"/>
      <c r="S28" s="149">
        <f t="shared" si="1"/>
        <v>0</v>
      </c>
      <c r="T28" s="149">
        <f t="shared" si="2"/>
        <v>0</v>
      </c>
    </row>
    <row r="29" spans="1:20" x14ac:dyDescent="0.2">
      <c r="A29" s="176" t="s">
        <v>43</v>
      </c>
      <c r="B29" s="28" t="s">
        <v>48</v>
      </c>
      <c r="C29" s="538">
        <f>'РИК 83'!C30</f>
        <v>1</v>
      </c>
      <c r="D29" s="555"/>
      <c r="E29" s="563" t="s">
        <v>103</v>
      </c>
      <c r="F29" s="556"/>
      <c r="G29" s="556"/>
      <c r="H29" s="556"/>
      <c r="I29" s="556"/>
      <c r="J29" s="557"/>
      <c r="K29" s="157">
        <f t="shared" si="4"/>
        <v>0</v>
      </c>
      <c r="L29" s="558"/>
      <c r="M29" s="559"/>
      <c r="N29" s="556"/>
      <c r="O29" s="556"/>
      <c r="P29" s="556"/>
      <c r="Q29" s="560"/>
      <c r="S29" s="149">
        <f t="shared" si="1"/>
        <v>0</v>
      </c>
      <c r="T29" s="149">
        <f t="shared" si="2"/>
        <v>0</v>
      </c>
    </row>
    <row r="30" spans="1:20" x14ac:dyDescent="0.2">
      <c r="A30" s="176" t="s">
        <v>70</v>
      </c>
      <c r="B30" s="28" t="s">
        <v>50</v>
      </c>
      <c r="C30" s="538">
        <f>'РИК 83'!C31</f>
        <v>1</v>
      </c>
      <c r="D30" s="555"/>
      <c r="E30" s="563" t="s">
        <v>103</v>
      </c>
      <c r="F30" s="556"/>
      <c r="G30" s="556"/>
      <c r="H30" s="556"/>
      <c r="I30" s="556"/>
      <c r="J30" s="557"/>
      <c r="K30" s="157">
        <f t="shared" si="4"/>
        <v>0</v>
      </c>
      <c r="L30" s="558"/>
      <c r="M30" s="559"/>
      <c r="N30" s="556"/>
      <c r="O30" s="556"/>
      <c r="P30" s="556"/>
      <c r="Q30" s="560"/>
      <c r="S30" s="149">
        <f t="shared" si="1"/>
        <v>0</v>
      </c>
      <c r="T30" s="149">
        <f t="shared" si="2"/>
        <v>0</v>
      </c>
    </row>
    <row r="31" spans="1:20" x14ac:dyDescent="0.2">
      <c r="A31" s="176" t="s">
        <v>71</v>
      </c>
      <c r="B31" s="28" t="s">
        <v>51</v>
      </c>
      <c r="C31" s="538">
        <f>'РИК 83'!C32</f>
        <v>1</v>
      </c>
      <c r="D31" s="555"/>
      <c r="E31" s="563" t="s">
        <v>103</v>
      </c>
      <c r="F31" s="556"/>
      <c r="G31" s="556"/>
      <c r="H31" s="556"/>
      <c r="I31" s="556"/>
      <c r="J31" s="557"/>
      <c r="K31" s="157">
        <f t="shared" si="4"/>
        <v>0</v>
      </c>
      <c r="L31" s="558"/>
      <c r="M31" s="559"/>
      <c r="N31" s="556"/>
      <c r="O31" s="556"/>
      <c r="P31" s="556"/>
      <c r="Q31" s="560"/>
      <c r="S31" s="149">
        <f t="shared" si="1"/>
        <v>0</v>
      </c>
      <c r="T31" s="149">
        <f t="shared" si="2"/>
        <v>0</v>
      </c>
    </row>
    <row r="32" spans="1:20" x14ac:dyDescent="0.2">
      <c r="A32" s="176" t="s">
        <v>47</v>
      </c>
      <c r="B32" s="28" t="s">
        <v>54</v>
      </c>
      <c r="C32" s="538">
        <f>'РИК 83'!C33</f>
        <v>3</v>
      </c>
      <c r="D32" s="555"/>
      <c r="E32" s="563" t="s">
        <v>103</v>
      </c>
      <c r="F32" s="556"/>
      <c r="G32" s="556"/>
      <c r="H32" s="556"/>
      <c r="I32" s="556"/>
      <c r="J32" s="557"/>
      <c r="K32" s="157">
        <f t="shared" si="4"/>
        <v>0</v>
      </c>
      <c r="L32" s="558"/>
      <c r="M32" s="559"/>
      <c r="N32" s="556"/>
      <c r="O32" s="556"/>
      <c r="P32" s="556"/>
      <c r="Q32" s="560"/>
      <c r="S32" s="149">
        <f t="shared" si="1"/>
        <v>0</v>
      </c>
      <c r="T32" s="149">
        <f t="shared" si="2"/>
        <v>0</v>
      </c>
    </row>
    <row r="33" spans="1:20" x14ac:dyDescent="0.2">
      <c r="A33" s="176" t="s">
        <v>49</v>
      </c>
      <c r="B33" s="28" t="s">
        <v>56</v>
      </c>
      <c r="C33" s="538">
        <f>'РИК 83'!C34</f>
        <v>3</v>
      </c>
      <c r="D33" s="555"/>
      <c r="E33" s="563" t="s">
        <v>103</v>
      </c>
      <c r="F33" s="556"/>
      <c r="G33" s="556"/>
      <c r="H33" s="556"/>
      <c r="I33" s="556"/>
      <c r="J33" s="557"/>
      <c r="K33" s="157">
        <f t="shared" si="4"/>
        <v>0</v>
      </c>
      <c r="L33" s="558"/>
      <c r="M33" s="559"/>
      <c r="N33" s="556"/>
      <c r="O33" s="556"/>
      <c r="P33" s="556"/>
      <c r="Q33" s="560"/>
      <c r="S33" s="149">
        <f t="shared" si="1"/>
        <v>0</v>
      </c>
      <c r="T33" s="149">
        <f t="shared" si="2"/>
        <v>0</v>
      </c>
    </row>
    <row r="34" spans="1:20" x14ac:dyDescent="0.2">
      <c r="A34" s="176" t="s">
        <v>52</v>
      </c>
      <c r="B34" s="28" t="s">
        <v>58</v>
      </c>
      <c r="C34" s="538">
        <f>'РИК 83'!C35</f>
        <v>1</v>
      </c>
      <c r="D34" s="555"/>
      <c r="E34" s="563" t="s">
        <v>103</v>
      </c>
      <c r="F34" s="556"/>
      <c r="G34" s="556"/>
      <c r="H34" s="556"/>
      <c r="I34" s="556"/>
      <c r="J34" s="557"/>
      <c r="K34" s="157">
        <f t="shared" si="4"/>
        <v>0</v>
      </c>
      <c r="L34" s="558"/>
      <c r="M34" s="559"/>
      <c r="N34" s="556"/>
      <c r="O34" s="556"/>
      <c r="P34" s="556"/>
      <c r="Q34" s="560"/>
      <c r="S34" s="149">
        <f t="shared" si="1"/>
        <v>0</v>
      </c>
      <c r="T34" s="149">
        <f t="shared" si="2"/>
        <v>0</v>
      </c>
    </row>
    <row r="35" spans="1:20" x14ac:dyDescent="0.2">
      <c r="A35" s="129" t="s">
        <v>53</v>
      </c>
      <c r="B35" s="28" t="s">
        <v>60</v>
      </c>
      <c r="C35" s="538">
        <f>'РИК 83'!C36</f>
        <v>1</v>
      </c>
      <c r="D35" s="555"/>
      <c r="E35" s="563" t="s">
        <v>103</v>
      </c>
      <c r="F35" s="556"/>
      <c r="G35" s="556"/>
      <c r="H35" s="556"/>
      <c r="I35" s="556"/>
      <c r="J35" s="557"/>
      <c r="K35" s="157">
        <f t="shared" si="4"/>
        <v>0</v>
      </c>
      <c r="L35" s="558"/>
      <c r="M35" s="559"/>
      <c r="N35" s="556"/>
      <c r="O35" s="556"/>
      <c r="P35" s="556"/>
      <c r="Q35" s="560"/>
      <c r="S35" s="149">
        <f t="shared" si="1"/>
        <v>0</v>
      </c>
      <c r="T35" s="149">
        <f t="shared" si="2"/>
        <v>0</v>
      </c>
    </row>
    <row r="36" spans="1:20" x14ac:dyDescent="0.2">
      <c r="A36" s="129" t="s">
        <v>55</v>
      </c>
      <c r="B36" s="28" t="s">
        <v>62</v>
      </c>
      <c r="C36" s="538">
        <f>'РИК 83'!C37</f>
        <v>0</v>
      </c>
      <c r="D36" s="555"/>
      <c r="E36" s="563" t="s">
        <v>103</v>
      </c>
      <c r="F36" s="556"/>
      <c r="G36" s="556"/>
      <c r="H36" s="556"/>
      <c r="I36" s="556"/>
      <c r="J36" s="557"/>
      <c r="K36" s="157" t="e">
        <f t="shared" si="4"/>
        <v>#DIV/0!</v>
      </c>
      <c r="L36" s="558"/>
      <c r="M36" s="559"/>
      <c r="N36" s="556"/>
      <c r="O36" s="556"/>
      <c r="P36" s="556"/>
      <c r="Q36" s="560"/>
      <c r="S36" s="149">
        <f t="shared" si="1"/>
        <v>0</v>
      </c>
      <c r="T36" s="149">
        <f t="shared" si="2"/>
        <v>0</v>
      </c>
    </row>
    <row r="37" spans="1:20" x14ac:dyDescent="0.2">
      <c r="A37" s="129" t="s">
        <v>57</v>
      </c>
      <c r="B37" s="28" t="s">
        <v>64</v>
      </c>
      <c r="C37" s="538">
        <f>'РИК 83'!C38</f>
        <v>1</v>
      </c>
      <c r="D37" s="555"/>
      <c r="E37" s="563" t="s">
        <v>103</v>
      </c>
      <c r="F37" s="556"/>
      <c r="G37" s="556"/>
      <c r="H37" s="556"/>
      <c r="I37" s="556"/>
      <c r="J37" s="557"/>
      <c r="K37" s="157">
        <f t="shared" si="4"/>
        <v>0</v>
      </c>
      <c r="L37" s="558"/>
      <c r="M37" s="559"/>
      <c r="N37" s="556"/>
      <c r="O37" s="556"/>
      <c r="P37" s="556"/>
      <c r="Q37" s="560"/>
      <c r="S37" s="149">
        <f t="shared" si="1"/>
        <v>0</v>
      </c>
      <c r="T37" s="149">
        <f t="shared" si="2"/>
        <v>0</v>
      </c>
    </row>
    <row r="38" spans="1:20" x14ac:dyDescent="0.2">
      <c r="A38" s="129" t="s">
        <v>59</v>
      </c>
      <c r="B38" s="28" t="s">
        <v>66</v>
      </c>
      <c r="C38" s="538">
        <f>'РИК 83'!C39</f>
        <v>1</v>
      </c>
      <c r="D38" s="555"/>
      <c r="E38" s="563" t="s">
        <v>103</v>
      </c>
      <c r="F38" s="556"/>
      <c r="G38" s="556"/>
      <c r="H38" s="556"/>
      <c r="I38" s="556"/>
      <c r="J38" s="557"/>
      <c r="K38" s="157">
        <f t="shared" si="4"/>
        <v>0</v>
      </c>
      <c r="L38" s="558"/>
      <c r="M38" s="559"/>
      <c r="N38" s="556"/>
      <c r="O38" s="556"/>
      <c r="P38" s="556"/>
      <c r="Q38" s="560"/>
      <c r="S38" s="149">
        <f t="shared" si="1"/>
        <v>0</v>
      </c>
      <c r="T38" s="149">
        <f t="shared" si="2"/>
        <v>0</v>
      </c>
    </row>
    <row r="39" spans="1:20" x14ac:dyDescent="0.2">
      <c r="A39" s="129" t="s">
        <v>61</v>
      </c>
      <c r="B39" s="28" t="s">
        <v>67</v>
      </c>
      <c r="C39" s="538">
        <f>'РИК 83'!C40</f>
        <v>1</v>
      </c>
      <c r="D39" s="555"/>
      <c r="E39" s="563" t="s">
        <v>103</v>
      </c>
      <c r="F39" s="556"/>
      <c r="G39" s="556"/>
      <c r="H39" s="556"/>
      <c r="I39" s="556"/>
      <c r="J39" s="557"/>
      <c r="K39" s="157">
        <f t="shared" si="4"/>
        <v>0</v>
      </c>
      <c r="L39" s="558"/>
      <c r="M39" s="559"/>
      <c r="N39" s="556"/>
      <c r="O39" s="556"/>
      <c r="P39" s="556"/>
      <c r="Q39" s="560"/>
      <c r="S39" s="149">
        <f t="shared" si="1"/>
        <v>0</v>
      </c>
      <c r="T39" s="149">
        <f t="shared" si="2"/>
        <v>0</v>
      </c>
    </row>
    <row r="40" spans="1:20" x14ac:dyDescent="0.2">
      <c r="A40" s="129" t="s">
        <v>63</v>
      </c>
      <c r="B40" s="28" t="s">
        <v>94</v>
      </c>
      <c r="C40" s="538">
        <f>'РИК 83'!C41</f>
        <v>0</v>
      </c>
      <c r="D40" s="555"/>
      <c r="E40" s="563" t="s">
        <v>103</v>
      </c>
      <c r="F40" s="556"/>
      <c r="G40" s="556"/>
      <c r="H40" s="556"/>
      <c r="I40" s="556"/>
      <c r="J40" s="557"/>
      <c r="K40" s="157" t="e">
        <f t="shared" si="4"/>
        <v>#DIV/0!</v>
      </c>
      <c r="L40" s="558"/>
      <c r="M40" s="559"/>
      <c r="N40" s="556"/>
      <c r="O40" s="556"/>
      <c r="P40" s="556"/>
      <c r="Q40" s="560"/>
      <c r="S40" s="149">
        <f t="shared" si="1"/>
        <v>0</v>
      </c>
      <c r="T40" s="149">
        <f t="shared" si="2"/>
        <v>0</v>
      </c>
    </row>
    <row r="41" spans="1:20" x14ac:dyDescent="0.2">
      <c r="A41" s="361" t="s">
        <v>65</v>
      </c>
      <c r="B41" s="118" t="s">
        <v>95</v>
      </c>
      <c r="C41" s="571">
        <f>'РИК 83'!C42</f>
        <v>3</v>
      </c>
      <c r="D41" s="564"/>
      <c r="E41" s="565" t="s">
        <v>103</v>
      </c>
      <c r="F41" s="566"/>
      <c r="G41" s="566"/>
      <c r="H41" s="566"/>
      <c r="I41" s="566"/>
      <c r="J41" s="567"/>
      <c r="K41" s="359">
        <f t="shared" si="4"/>
        <v>0</v>
      </c>
      <c r="L41" s="568"/>
      <c r="M41" s="569"/>
      <c r="N41" s="566"/>
      <c r="O41" s="566"/>
      <c r="P41" s="566"/>
      <c r="Q41" s="570"/>
      <c r="S41" s="149">
        <f t="shared" si="1"/>
        <v>0</v>
      </c>
      <c r="T41" s="149">
        <f t="shared" si="2"/>
        <v>0</v>
      </c>
    </row>
    <row r="42" spans="1:20" ht="12.6" customHeight="1" x14ac:dyDescent="0.2">
      <c r="K42" s="360"/>
    </row>
  </sheetData>
  <mergeCells count="12">
    <mergeCell ref="A2:A4"/>
    <mergeCell ref="C2:C4"/>
    <mergeCell ref="M3:Q3"/>
    <mergeCell ref="M2:Q2"/>
    <mergeCell ref="B2:B4"/>
    <mergeCell ref="D2:J2"/>
    <mergeCell ref="L2:L4"/>
    <mergeCell ref="D3:D4"/>
    <mergeCell ref="E3:E4"/>
    <mergeCell ref="F3:F4"/>
    <mergeCell ref="G3:J3"/>
    <mergeCell ref="K2:K4"/>
  </mergeCells>
  <phoneticPr fontId="4" type="noConversion"/>
  <conditionalFormatting sqref="S6:T41">
    <cfRule type="cellIs" dxfId="61" priority="1" operator="equal">
      <formula>0</formula>
    </cfRule>
  </conditionalFormatting>
  <printOptions horizontalCentered="1"/>
  <pageMargins left="0.78740157480314965" right="0.39370078740157483" top="0.74803149606299213" bottom="0.55118110236220474" header="0.31496062992125984" footer="0.31496062992125984"/>
  <pageSetup paperSize="9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L13"/>
  <sheetViews>
    <sheetView workbookViewId="0">
      <selection activeCell="H6" sqref="H6"/>
    </sheetView>
  </sheetViews>
  <sheetFormatPr defaultColWidth="8.85546875" defaultRowHeight="12" x14ac:dyDescent="0.2"/>
  <cols>
    <col min="1" max="1" width="3.5703125" style="6" customWidth="1"/>
    <col min="2" max="2" width="32.42578125" style="6" customWidth="1"/>
    <col min="3" max="3" width="19" style="3" customWidth="1"/>
    <col min="4" max="4" width="8.42578125" style="3" customWidth="1"/>
    <col min="5" max="5" width="28.5703125" style="3" customWidth="1"/>
    <col min="6" max="6" width="20.7109375" style="3" customWidth="1"/>
    <col min="7" max="7" width="5.28515625" style="3" customWidth="1"/>
    <col min="8" max="8" width="20.85546875" style="3" customWidth="1"/>
    <col min="9" max="9" width="4.7109375" style="3" customWidth="1"/>
    <col min="10" max="12" width="5.7109375" style="3" customWidth="1"/>
    <col min="13" max="16384" width="8.85546875" style="3"/>
  </cols>
  <sheetData>
    <row r="1" spans="1:12" ht="15" x14ac:dyDescent="0.25">
      <c r="A1" s="8" t="s">
        <v>382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2.75" x14ac:dyDescent="0.2">
      <c r="A2" s="874"/>
      <c r="B2" s="875"/>
      <c r="K2" s="9"/>
    </row>
    <row r="3" spans="1:12" s="4" customFormat="1" ht="37.5" customHeight="1" x14ac:dyDescent="0.2">
      <c r="A3" s="876" t="s">
        <v>84</v>
      </c>
      <c r="B3" s="878" t="s">
        <v>96</v>
      </c>
      <c r="C3" s="872" t="s">
        <v>85</v>
      </c>
      <c r="D3" s="870" t="s">
        <v>83</v>
      </c>
      <c r="E3" s="872" t="s">
        <v>86</v>
      </c>
      <c r="F3" s="872" t="s">
        <v>383</v>
      </c>
      <c r="G3" s="872"/>
      <c r="H3" s="872"/>
      <c r="I3" s="872"/>
      <c r="J3" s="870" t="s">
        <v>162</v>
      </c>
      <c r="K3" s="869" t="s">
        <v>163</v>
      </c>
      <c r="L3" s="869" t="s">
        <v>199</v>
      </c>
    </row>
    <row r="4" spans="1:12" ht="159" customHeight="1" x14ac:dyDescent="0.2">
      <c r="A4" s="877"/>
      <c r="B4" s="877"/>
      <c r="C4" s="872"/>
      <c r="D4" s="870"/>
      <c r="E4" s="872"/>
      <c r="F4" s="173" t="s">
        <v>130</v>
      </c>
      <c r="G4" s="174" t="s">
        <v>160</v>
      </c>
      <c r="H4" s="173" t="s">
        <v>132</v>
      </c>
      <c r="I4" s="174" t="s">
        <v>161</v>
      </c>
      <c r="J4" s="871"/>
      <c r="K4" s="869"/>
      <c r="L4" s="869"/>
    </row>
    <row r="5" spans="1:12" ht="36" x14ac:dyDescent="0.2">
      <c r="A5" s="679"/>
      <c r="B5" s="678" t="s">
        <v>524</v>
      </c>
      <c r="C5" s="680" t="s">
        <v>525</v>
      </c>
      <c r="D5" s="681" t="s">
        <v>526</v>
      </c>
      <c r="E5" s="680" t="s">
        <v>527</v>
      </c>
      <c r="F5" s="682"/>
      <c r="G5" s="682"/>
      <c r="H5" s="682" t="s">
        <v>528</v>
      </c>
      <c r="I5" s="682">
        <v>31</v>
      </c>
      <c r="J5" s="682"/>
      <c r="K5" s="683">
        <v>2011</v>
      </c>
      <c r="L5" s="683"/>
    </row>
    <row r="6" spans="1:12" ht="36.75" customHeight="1" x14ac:dyDescent="0.2">
      <c r="A6" s="679"/>
      <c r="B6" s="678" t="s">
        <v>524</v>
      </c>
      <c r="C6" s="684" t="s">
        <v>529</v>
      </c>
      <c r="D6" s="685" t="s">
        <v>526</v>
      </c>
      <c r="E6" s="686" t="s">
        <v>530</v>
      </c>
      <c r="F6" s="686"/>
      <c r="G6" s="686"/>
      <c r="H6" s="686" t="s">
        <v>531</v>
      </c>
      <c r="I6" s="686">
        <v>27</v>
      </c>
      <c r="J6" s="686"/>
      <c r="K6" s="687">
        <v>2012</v>
      </c>
      <c r="L6" s="687"/>
    </row>
    <row r="7" spans="1:12" ht="30" customHeight="1" x14ac:dyDescent="0.2">
      <c r="A7" s="679"/>
      <c r="B7" s="678" t="s">
        <v>524</v>
      </c>
      <c r="C7" s="684" t="s">
        <v>532</v>
      </c>
      <c r="D7" s="685" t="s">
        <v>526</v>
      </c>
      <c r="E7" s="686" t="s">
        <v>303</v>
      </c>
      <c r="F7" s="686"/>
      <c r="G7" s="686"/>
      <c r="H7" s="686" t="s">
        <v>533</v>
      </c>
      <c r="I7" s="686">
        <v>30</v>
      </c>
      <c r="J7" s="686"/>
      <c r="K7" s="687">
        <v>2011</v>
      </c>
      <c r="L7" s="687"/>
    </row>
    <row r="8" spans="1:12" x14ac:dyDescent="0.2">
      <c r="A8" s="54"/>
      <c r="B8" s="55"/>
      <c r="C8" s="171"/>
      <c r="D8" s="172"/>
      <c r="E8" s="171"/>
      <c r="F8" s="171"/>
      <c r="G8" s="171"/>
      <c r="H8" s="171"/>
      <c r="I8" s="171"/>
      <c r="J8" s="171"/>
      <c r="K8" s="54"/>
      <c r="L8" s="54"/>
    </row>
    <row r="9" spans="1:12" x14ac:dyDescent="0.2">
      <c r="A9" s="54"/>
      <c r="B9" s="55"/>
      <c r="C9" s="171"/>
      <c r="D9" s="172"/>
      <c r="E9" s="171"/>
      <c r="F9" s="171"/>
      <c r="G9" s="171"/>
      <c r="H9" s="171"/>
      <c r="I9" s="171"/>
      <c r="J9" s="171"/>
      <c r="K9" s="54"/>
      <c r="L9" s="54"/>
    </row>
    <row r="10" spans="1:12" x14ac:dyDescent="0.2">
      <c r="A10" s="54"/>
      <c r="B10" s="55"/>
      <c r="C10" s="171"/>
      <c r="D10" s="172"/>
      <c r="E10" s="171"/>
      <c r="F10" s="171"/>
      <c r="G10" s="171"/>
      <c r="H10" s="171"/>
      <c r="I10" s="171"/>
      <c r="J10" s="171"/>
      <c r="K10" s="54"/>
      <c r="L10" s="54"/>
    </row>
    <row r="13" spans="1:12" x14ac:dyDescent="0.2">
      <c r="B13" s="873" t="s">
        <v>302</v>
      </c>
      <c r="C13" s="873"/>
    </row>
  </sheetData>
  <mergeCells count="11">
    <mergeCell ref="B13:C13"/>
    <mergeCell ref="A2:B2"/>
    <mergeCell ref="E3:E4"/>
    <mergeCell ref="A3:A4"/>
    <mergeCell ref="B3:B4"/>
    <mergeCell ref="C3:C4"/>
    <mergeCell ref="K3:K4"/>
    <mergeCell ref="L3:L4"/>
    <mergeCell ref="D3:D4"/>
    <mergeCell ref="J3:J4"/>
    <mergeCell ref="F3:I3"/>
  </mergeCells>
  <phoneticPr fontId="4" type="noConversion"/>
  <printOptions horizontalCentered="1"/>
  <pageMargins left="0.78740157480314965" right="0.78740157480314965" top="0.78740157480314965" bottom="0.3937007874015748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РИК 83</vt:lpstr>
      <vt:lpstr>Приложение к РИК-83</vt:lpstr>
      <vt:lpstr>Динамика</vt:lpstr>
      <vt:lpstr>Образ квал</vt:lpstr>
      <vt:lpstr>Стаж возраст</vt:lpstr>
      <vt:lpstr>По ква</vt:lpstr>
      <vt:lpstr>По и пе</vt:lpstr>
      <vt:lpstr>Движение</vt:lpstr>
      <vt:lpstr>Непрофиль</vt:lpstr>
      <vt:lpstr>Руки - совместители</vt:lpstr>
      <vt:lpstr>Мол спец</vt:lpstr>
      <vt:lpstr>Прибытие мол спец</vt:lpstr>
      <vt:lpstr>Педнагрузка</vt:lpstr>
      <vt:lpstr>Педнагрузка учителя</vt:lpstr>
      <vt:lpstr>Педнагрузка директора</vt:lpstr>
      <vt:lpstr>Педнагрузка замдиректора</vt:lpstr>
      <vt:lpstr>Аттест пед должности</vt:lpstr>
      <vt:lpstr>Всего аттестовано</vt:lpstr>
      <vt:lpstr>Аттест прогноз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2014-09-11T23:54:58Z</cp:lastPrinted>
  <dcterms:created xsi:type="dcterms:W3CDTF">2005-08-31T07:12:42Z</dcterms:created>
  <dcterms:modified xsi:type="dcterms:W3CDTF">2015-02-16T07:20:46Z</dcterms:modified>
</cp:coreProperties>
</file>